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disonreznicki/Desktop/MKTG 376/"/>
    </mc:Choice>
  </mc:AlternateContent>
  <xr:revisionPtr revIDLastSave="0" documentId="13_ncr:1_{C2BACD93-7C8D-E54A-A6AF-211CE6A0C465}" xr6:coauthVersionLast="47" xr6:coauthVersionMax="47" xr10:uidLastSave="{00000000-0000-0000-0000-000000000000}"/>
  <bookViews>
    <workbookView xWindow="460" yWindow="500" windowWidth="26200" windowHeight="15060" activeTab="2" xr2:uid="{00000000-000D-0000-FFFF-FFFF00000000}"/>
  </bookViews>
  <sheets>
    <sheet name="Q1" sheetId="1" r:id="rId1"/>
    <sheet name="Q2" sheetId="2" r:id="rId2"/>
    <sheet name="Q3" sheetId="4" r:id="rId3"/>
  </sheets>
  <definedNames>
    <definedName name="_xlnm._FilterDatabase" localSheetId="0" hidden="1">'Q1'!$L$30:$N$30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4" l="1"/>
  <c r="E8" i="4"/>
  <c r="E3" i="4"/>
  <c r="E4" i="4"/>
  <c r="E5" i="4"/>
  <c r="E6" i="4"/>
  <c r="E7" i="4"/>
  <c r="E9" i="4"/>
  <c r="E11" i="4"/>
  <c r="E12" i="4"/>
  <c r="E13" i="4"/>
  <c r="E2" i="4"/>
  <c r="D3" i="4"/>
  <c r="D4" i="4"/>
  <c r="D5" i="4"/>
  <c r="D6" i="4"/>
  <c r="D7" i="4"/>
  <c r="D8" i="4"/>
  <c r="D9" i="4"/>
  <c r="D10" i="4"/>
  <c r="D11" i="4"/>
  <c r="D12" i="4"/>
  <c r="D13" i="4"/>
  <c r="D2" i="4"/>
  <c r="AJ43" i="1" l="1"/>
  <c r="AI35" i="1"/>
  <c r="AI36" i="1" s="1"/>
  <c r="AJ37" i="1" s="1"/>
  <c r="AA3" i="1"/>
  <c r="AA4" i="1"/>
  <c r="AA5" i="1"/>
  <c r="AA6" i="1"/>
  <c r="AA7" i="1"/>
  <c r="AA8" i="1"/>
  <c r="AA9" i="1"/>
  <c r="AA10" i="1"/>
  <c r="AA11" i="1"/>
  <c r="AA12" i="1"/>
  <c r="AA13" i="1"/>
  <c r="AA2" i="1"/>
  <c r="Z3" i="1"/>
  <c r="Z4" i="1"/>
  <c r="Z5" i="1"/>
  <c r="Z6" i="1"/>
  <c r="Z7" i="1"/>
  <c r="Z8" i="1"/>
  <c r="Z9" i="1"/>
  <c r="Z10" i="1"/>
  <c r="Z11" i="1"/>
  <c r="Z12" i="1"/>
  <c r="Z13" i="1"/>
  <c r="Z2" i="1"/>
  <c r="Y3" i="1"/>
  <c r="Y4" i="1"/>
  <c r="Y5" i="1"/>
  <c r="Y6" i="1"/>
  <c r="Y7" i="1"/>
  <c r="Y8" i="1"/>
  <c r="Y9" i="1"/>
  <c r="Y10" i="1"/>
  <c r="Y11" i="1"/>
  <c r="Y12" i="1"/>
  <c r="Y13" i="1"/>
  <c r="Y2" i="1"/>
  <c r="AI37" i="1" l="1"/>
  <c r="P37" i="1"/>
  <c r="P38" i="1" s="1"/>
  <c r="Q39" i="1" s="1"/>
  <c r="P39" i="1" l="1"/>
  <c r="I3" i="1" l="1"/>
  <c r="I4" i="1"/>
  <c r="I5" i="1"/>
  <c r="I6" i="1"/>
  <c r="I7" i="1"/>
  <c r="I8" i="1"/>
  <c r="I9" i="1"/>
  <c r="I10" i="1"/>
  <c r="I11" i="1"/>
  <c r="I12" i="1"/>
  <c r="I13" i="1"/>
  <c r="I2" i="1"/>
  <c r="H3" i="1"/>
  <c r="H4" i="1"/>
  <c r="H5" i="1"/>
  <c r="H6" i="1"/>
  <c r="H7" i="1"/>
  <c r="H8" i="1"/>
  <c r="H9" i="1"/>
  <c r="H10" i="1"/>
  <c r="H11" i="1"/>
  <c r="H12" i="1"/>
  <c r="H13" i="1"/>
  <c r="H2" i="1"/>
  <c r="G3" i="1"/>
  <c r="G4" i="1"/>
  <c r="G5" i="1"/>
  <c r="G6" i="1"/>
  <c r="G7" i="1"/>
  <c r="G8" i="1"/>
  <c r="G9" i="1"/>
  <c r="G10" i="1"/>
  <c r="G11" i="1"/>
  <c r="G12" i="1"/>
  <c r="G13" i="1"/>
  <c r="F3" i="1"/>
  <c r="F4" i="1"/>
  <c r="F5" i="1"/>
  <c r="F6" i="1"/>
  <c r="F7" i="1"/>
  <c r="F8" i="1"/>
  <c r="F9" i="1"/>
  <c r="F10" i="1"/>
  <c r="F11" i="1"/>
  <c r="F12" i="1"/>
  <c r="F13" i="1"/>
  <c r="F2" i="1"/>
</calcChain>
</file>

<file path=xl/sharedStrings.xml><?xml version="1.0" encoding="utf-8"?>
<sst xmlns="http://schemas.openxmlformats.org/spreadsheetml/2006/main" count="305" uniqueCount="128">
  <si>
    <t>Week</t>
  </si>
  <si>
    <t>Cart Notice?</t>
  </si>
  <si>
    <t>Coupon?</t>
  </si>
  <si>
    <t>Price Reduction?</t>
  </si>
  <si>
    <t>Sales</t>
  </si>
  <si>
    <t>Yes</t>
  </si>
  <si>
    <t>No</t>
  </si>
  <si>
    <t>1 cent off</t>
  </si>
  <si>
    <t>2 cents off</t>
  </si>
  <si>
    <t>Observation</t>
  </si>
  <si>
    <t>None</t>
  </si>
  <si>
    <t>1996 Baseball</t>
  </si>
  <si>
    <t>Team</t>
  </si>
  <si>
    <t>Runs</t>
  </si>
  <si>
    <t>Singles</t>
  </si>
  <si>
    <t>Doubles</t>
  </si>
  <si>
    <t>Triples</t>
  </si>
  <si>
    <t>HR's</t>
  </si>
  <si>
    <t>BB's</t>
  </si>
  <si>
    <t>SB's</t>
  </si>
  <si>
    <t>Cleveland</t>
  </si>
  <si>
    <t>Chicago Sox</t>
  </si>
  <si>
    <t>Boston</t>
  </si>
  <si>
    <t>Minnesota</t>
  </si>
  <si>
    <t>California</t>
  </si>
  <si>
    <t>Yankees</t>
  </si>
  <si>
    <t>Seattle</t>
  </si>
  <si>
    <t>Milwaukee</t>
  </si>
  <si>
    <t>Texas</t>
  </si>
  <si>
    <t>Oakland</t>
  </si>
  <si>
    <t>Baltimore</t>
  </si>
  <si>
    <t>Kansas City</t>
  </si>
  <si>
    <t>Toronto</t>
  </si>
  <si>
    <t>Detroit</t>
  </si>
  <si>
    <t>Colorado</t>
  </si>
  <si>
    <t>Housston</t>
  </si>
  <si>
    <t>San Diego</t>
  </si>
  <si>
    <t>Cincinnati</t>
  </si>
  <si>
    <t>Mets</t>
  </si>
  <si>
    <t>Cubs</t>
  </si>
  <si>
    <t>LA</t>
  </si>
  <si>
    <t>Philadelphia</t>
  </si>
  <si>
    <t>Florida</t>
  </si>
  <si>
    <t>Pittsburgh</t>
  </si>
  <si>
    <t>Montreal</t>
  </si>
  <si>
    <t>San Francisco</t>
  </si>
  <si>
    <t>Atlanta</t>
  </si>
  <si>
    <t>St Louis</t>
  </si>
  <si>
    <t>Height in Feet</t>
  </si>
  <si>
    <t>5 feet</t>
  </si>
  <si>
    <t>6 feet</t>
  </si>
  <si>
    <t>7 feet</t>
  </si>
  <si>
    <t>Cart Notice</t>
  </si>
  <si>
    <t>Coupon</t>
  </si>
  <si>
    <t>1 Cent off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</si>
  <si>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</si>
  <si>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</si>
  <si>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</si>
  <si>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</si>
  <si>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</si>
  <si>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</si>
  <si>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</si>
  <si>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</si>
  <si>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</si>
  <si>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</si>
  <si>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</si>
  <si>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</si>
  <si>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</si>
  <si>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</si>
  <si>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</si>
  <si>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</si>
  <si>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</si>
  <si>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</si>
  <si>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</si>
  <si>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</si>
  <si>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</si>
  <si>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</si>
  <si>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</si>
  <si>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</si>
  <si>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</si>
  <si>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Predicted Sales</t>
  </si>
  <si>
    <t>Residuals</t>
  </si>
  <si>
    <t>The independent variables predict 88.67% of variance of the dependent variables</t>
  </si>
  <si>
    <t>1 standard error</t>
  </si>
  <si>
    <t>The model is a good fit. That is, at least one of the independent variable significantly predicts the dependent variables</t>
  </si>
  <si>
    <t>Interpretations:</t>
  </si>
  <si>
    <t>The 3 independent variables are cart notice, coupon, and price reduction</t>
  </si>
  <si>
    <t>The DV is sales</t>
  </si>
  <si>
    <t>As cart notice goes up by 1, the sales go up by 20.167.</t>
  </si>
  <si>
    <t>Compared to no price reduction, the sale with 1 cent off was more by 5.</t>
  </si>
  <si>
    <t>Compared to no price reduction, the sale with 2 cents off was more by 12.75.</t>
  </si>
  <si>
    <t>y (sales) = 14.5 + 20.167 (cart notice) + 5 (1 cent off) + 12.75 (2 cents off)</t>
  </si>
  <si>
    <t>IV:</t>
  </si>
  <si>
    <t>DV:</t>
  </si>
  <si>
    <t>P-Value:</t>
  </si>
  <si>
    <t>Coefficients:</t>
  </si>
  <si>
    <t>Regression Equation:</t>
  </si>
  <si>
    <t>Rules of Thumb</t>
  </si>
  <si>
    <t>2 standard errors</t>
  </si>
  <si>
    <t>Original Regression</t>
  </si>
  <si>
    <t>The independent variables predict 88.44% of variance of the dependent variables</t>
  </si>
  <si>
    <t>The 2 independent variables are cart notice and price reduction</t>
  </si>
  <si>
    <t>Prediction</t>
  </si>
  <si>
    <t>For a week using using shopping cart notices and reducing price by 1 cent, the sales would be 39.087.</t>
  </si>
  <si>
    <t>Equation:</t>
  </si>
  <si>
    <t>Sales:</t>
  </si>
  <si>
    <t>Regression Without Nonsignificant Variables</t>
  </si>
  <si>
    <t>The independent variables predict 94.21% of variance of the dependent variables</t>
  </si>
  <si>
    <t>The 6 independent variables are singles, doubles, triples, homeruns, base on balls, and bases stolen</t>
  </si>
  <si>
    <t>The DV is runs</t>
  </si>
  <si>
    <t>As singles go up by 1, the runs go up by 0.518.</t>
  </si>
  <si>
    <t>Cart notice and price reduction significtantly affect sales</t>
  </si>
  <si>
    <t>Singles, doubles, home runs, and base on balls all significantly affect runs.</t>
  </si>
  <si>
    <t>As doubles go up by 1, the runs go up by 0.783</t>
  </si>
  <si>
    <t>As home runs go up by 1, the runs go up by 1.406</t>
  </si>
  <si>
    <t>As base on balls go up by 1, the runs go up by 0.375</t>
  </si>
  <si>
    <t>y (runs) = -396.92 + 0.581 (singles) + 0.783 (doubles) + 1.406 (home runs) + 0.375 (base on balls)</t>
  </si>
  <si>
    <t>Height (six feet)</t>
  </si>
  <si>
    <t>Height (five feet)</t>
  </si>
  <si>
    <t>Singles, doubles, home runs, and base on balls all increase the amount of runs.</t>
  </si>
  <si>
    <t>The independent variables predict 88.61% of variance of the dependent variables</t>
  </si>
  <si>
    <t>The independent variable is height in feet</t>
  </si>
  <si>
    <t>Regression equation:</t>
  </si>
  <si>
    <t>Height in feet significantly affects sales</t>
  </si>
  <si>
    <t>Compared to 7 feet, the sale with 5 feet was less by 16</t>
  </si>
  <si>
    <t>Compared to 7 feet, the sale with 6 more by 20.25</t>
  </si>
  <si>
    <t>Compared to 7 feet, having Oreos at five feet decreases sales while having Oreos at six feet increases sales.</t>
  </si>
  <si>
    <t>y (sales) = 39.75 - 16 (five feet) + 20.25 (six feet)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</si>
</sst>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3AB"/>
        <bgColor indexed="64"/>
      </patternFill>
    </fill>
    <fill>
      <patternFill patternType="solid">
        <fgColor rgb="FFFFD9EE"/>
        <bgColor indexed="64"/>
      </patternFill>
    </fill>
    <fill>
      <patternFill patternType="solid">
        <fgColor rgb="FFE9D7FF"/>
        <bgColor indexed="64"/>
      </patternFill>
    </fill>
    <fill>
      <patternFill patternType="solid">
        <fgColor rgb="FF9D78FF"/>
        <bgColor indexed="64"/>
      </patternFill>
    </fill>
    <fill>
      <patternFill patternType="solid">
        <fgColor rgb="FFF88FFF"/>
        <bgColor indexed="64"/>
      </patternFill>
    </fill>
    <fill>
      <patternFill patternType="solid">
        <fgColor rgb="FFD4F3FF"/>
        <bgColor indexed="64"/>
      </patternFill>
    </fill>
    <fill>
      <patternFill patternType="solid">
        <fgColor rgb="FF64B5FF"/>
        <bgColor indexed="64"/>
      </patternFill>
    </fill>
    <fill>
      <patternFill patternType="solid">
        <fgColor rgb="FFFFD9EE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quotePrefix="1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5" fillId="2" borderId="1" xfId="0" applyFont="1" applyFill="1" applyBorder="1"/>
    <xf numFmtId="0" fontId="6" fillId="0" borderId="0" xfId="0" applyFont="1"/>
    <xf numFmtId="0" fontId="1" fillId="3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6" fillId="3" borderId="6" xfId="0" applyFont="1" applyFill="1" applyBorder="1"/>
    <xf numFmtId="0" fontId="2" fillId="4" borderId="0" xfId="0" applyFont="1" applyFill="1"/>
    <xf numFmtId="0" fontId="0" fillId="4" borderId="0" xfId="0" applyFill="1"/>
    <xf numFmtId="0" fontId="0" fillId="4" borderId="7" xfId="0" applyFill="1" applyBorder="1"/>
    <xf numFmtId="0" fontId="2" fillId="4" borderId="0" xfId="0" applyFont="1" applyFill="1" applyAlignment="1">
      <alignment horizontal="left"/>
    </xf>
    <xf numFmtId="0" fontId="6" fillId="3" borderId="8" xfId="0" applyFont="1" applyFill="1" applyBorder="1"/>
    <xf numFmtId="0" fontId="2" fillId="4" borderId="9" xfId="0" applyFont="1" applyFill="1" applyBorder="1"/>
    <xf numFmtId="0" fontId="0" fillId="4" borderId="9" xfId="0" applyFill="1" applyBorder="1"/>
    <xf numFmtId="0" fontId="0" fillId="4" borderId="10" xfId="0" applyFill="1" applyBorder="1"/>
    <xf numFmtId="0" fontId="7" fillId="6" borderId="3" xfId="0" applyFont="1" applyFill="1" applyBorder="1"/>
    <xf numFmtId="0" fontId="0" fillId="5" borderId="5" xfId="0" applyFill="1" applyBorder="1"/>
    <xf numFmtId="0" fontId="6" fillId="6" borderId="6" xfId="0" applyFont="1" applyFill="1" applyBorder="1"/>
    <xf numFmtId="0" fontId="2" fillId="5" borderId="7" xfId="0" applyFont="1" applyFill="1" applyBorder="1"/>
    <xf numFmtId="0" fontId="6" fillId="6" borderId="8" xfId="0" applyFont="1" applyFill="1" applyBorder="1"/>
    <xf numFmtId="0" fontId="0" fillId="5" borderId="10" xfId="0" applyFill="1" applyBorder="1"/>
    <xf numFmtId="0" fontId="0" fillId="8" borderId="0" xfId="0" applyFill="1"/>
    <xf numFmtId="0" fontId="2" fillId="8" borderId="0" xfId="0" applyFont="1" applyFill="1"/>
    <xf numFmtId="0" fontId="1" fillId="9" borderId="3" xfId="0" applyFont="1" applyFill="1" applyBorder="1"/>
    <xf numFmtId="0" fontId="0" fillId="8" borderId="4" xfId="0" applyFill="1" applyBorder="1"/>
    <xf numFmtId="0" fontId="0" fillId="8" borderId="5" xfId="0" applyFill="1" applyBorder="1"/>
    <xf numFmtId="0" fontId="2" fillId="9" borderId="6" xfId="0" applyFont="1" applyFill="1" applyBorder="1"/>
    <xf numFmtId="0" fontId="0" fillId="8" borderId="7" xfId="0" applyFill="1" applyBorder="1"/>
    <xf numFmtId="164" fontId="0" fillId="0" borderId="0" xfId="0" applyNumberFormat="1"/>
    <xf numFmtId="164" fontId="5" fillId="2" borderId="0" xfId="0" applyNumberFormat="1" applyFont="1" applyFill="1"/>
    <xf numFmtId="164" fontId="4" fillId="2" borderId="1" xfId="0" applyNumberFormat="1" applyFont="1" applyFill="1" applyBorder="1"/>
    <xf numFmtId="164" fontId="4" fillId="2" borderId="0" xfId="0" applyNumberFormat="1" applyFont="1" applyFill="1"/>
    <xf numFmtId="0" fontId="4" fillId="2" borderId="1" xfId="0" applyFont="1" applyFill="1" applyBorder="1"/>
    <xf numFmtId="0" fontId="9" fillId="2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3" borderId="4" xfId="0" applyFont="1" applyFill="1" applyBorder="1"/>
    <xf numFmtId="0" fontId="6" fillId="3" borderId="0" xfId="0" applyFont="1" applyFill="1" applyBorder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0" fillId="4" borderId="0" xfId="0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1" xfId="0" applyFill="1" applyBorder="1" applyAlignment="1"/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3AB"/>
      <color rgb="FF64B5FF"/>
      <color rgb="FF8CEDFF"/>
      <color rgb="FFD4F3FF"/>
      <color rgb="FFF88FFF"/>
      <color rgb="FF9D78FF"/>
      <color rgb="FFE9D7FF"/>
      <color rgb="FFE6ADFF"/>
      <color rgb="FFFFD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opLeftCell="B1" zoomScale="75" zoomScaleNormal="100" workbookViewId="0">
      <selection activeCell="P25" sqref="P25:U32"/>
    </sheetView>
  </sheetViews>
  <sheetFormatPr baseColWidth="10" defaultColWidth="8.83203125" defaultRowHeight="13" x14ac:dyDescent="0.15"/>
  <cols>
    <col min="4" max="4" width="9.33203125" bestFit="1" customWidth="1"/>
    <col min="12" max="12" width="17.1640625" bestFit="1" customWidth="1"/>
    <col min="13" max="13" width="13.6640625" bestFit="1" customWidth="1"/>
    <col min="14" max="14" width="12.83203125" bestFit="1" customWidth="1"/>
    <col min="15" max="15" width="12.6640625" bestFit="1" customWidth="1"/>
    <col min="16" max="16" width="18" bestFit="1" customWidth="1"/>
    <col min="17" max="17" width="13.83203125" customWidth="1"/>
    <col min="18" max="18" width="12.1640625" bestFit="1" customWidth="1"/>
    <col min="19" max="19" width="12.6640625" bestFit="1" customWidth="1"/>
    <col min="20" max="20" width="12.1640625" bestFit="1" customWidth="1"/>
    <col min="30" max="30" width="17.1640625" bestFit="1" customWidth="1"/>
    <col min="31" max="31" width="13.6640625" bestFit="1" customWidth="1"/>
    <col min="32" max="32" width="12.83203125" bestFit="1" customWidth="1"/>
    <col min="33" max="34" width="12.1640625" bestFit="1" customWidth="1"/>
    <col min="35" max="35" width="17.33203125" customWidth="1"/>
    <col min="36" max="36" width="13.1640625" customWidth="1"/>
    <col min="37" max="37" width="12.6640625" bestFit="1" customWidth="1"/>
    <col min="38" max="38" width="12.1640625" bestFit="1" customWidth="1"/>
    <col min="40" max="40" width="12.33203125" customWidth="1"/>
  </cols>
  <sheetData>
    <row r="1" spans="1:40" ht="42" customHeight="1" x14ac:dyDescent="0.15">
      <c r="A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52</v>
      </c>
      <c r="G1" s="3" t="s">
        <v>53</v>
      </c>
      <c r="H1" s="4" t="s">
        <v>54</v>
      </c>
      <c r="I1" s="4" t="s">
        <v>8</v>
      </c>
      <c r="L1" s="45" t="s">
        <v>99</v>
      </c>
      <c r="M1" s="45"/>
      <c r="N1" s="45"/>
      <c r="O1" s="45"/>
      <c r="P1" s="45"/>
      <c r="Q1" s="45"/>
      <c r="R1" s="45"/>
      <c r="S1" s="45"/>
      <c r="T1" s="45"/>
      <c r="U1" s="45"/>
      <c r="X1" s="3" t="s">
        <v>4</v>
      </c>
      <c r="Y1" s="3" t="s">
        <v>52</v>
      </c>
      <c r="Z1" s="4" t="s">
        <v>54</v>
      </c>
      <c r="AA1" s="4" t="s">
        <v>8</v>
      </c>
      <c r="AD1" s="45" t="s">
        <v>106</v>
      </c>
      <c r="AE1" s="45"/>
      <c r="AF1" s="45"/>
      <c r="AG1" s="45"/>
      <c r="AH1" s="45"/>
      <c r="AI1" s="45"/>
      <c r="AJ1" s="45"/>
      <c r="AK1" s="45"/>
      <c r="AL1" s="45"/>
      <c r="AM1" s="45"/>
      <c r="AN1" s="45"/>
    </row>
    <row r="2" spans="1:40" x14ac:dyDescent="0.15">
      <c r="A2">
        <v>1</v>
      </c>
      <c r="B2" t="s">
        <v>5</v>
      </c>
      <c r="C2" t="s">
        <v>5</v>
      </c>
      <c r="D2" s="1" t="s">
        <v>10</v>
      </c>
      <c r="E2">
        <v>36</v>
      </c>
      <c r="F2">
        <f>IF(B2="yes",1,0)</f>
        <v>1</v>
      </c>
      <c r="H2">
        <f>IF(D2="1 cent off",1,0)</f>
        <v>0</v>
      </c>
      <c r="I2">
        <f>IF(D2="2 cents off",1,0)</f>
        <v>0</v>
      </c>
      <c r="X2">
        <v>36</v>
      </c>
      <c r="Y2">
        <f>IF(B2="yes",1,0)</f>
        <v>1</v>
      </c>
      <c r="Z2">
        <f>IF(D2="1 cent off",1,0)</f>
        <v>0</v>
      </c>
      <c r="AA2">
        <f>IF(D2="2 cents off",1,0)</f>
        <v>0</v>
      </c>
      <c r="AD2" t="s">
        <v>55</v>
      </c>
    </row>
    <row r="3" spans="1:40" ht="14" thickBot="1" x14ac:dyDescent="0.2">
      <c r="A3">
        <v>2</v>
      </c>
      <c r="B3" t="s">
        <v>5</v>
      </c>
      <c r="C3" t="s">
        <v>5</v>
      </c>
      <c r="D3" s="1" t="s">
        <v>7</v>
      </c>
      <c r="E3">
        <v>38</v>
      </c>
      <c r="F3">
        <f t="shared" ref="F3:F13" si="0">IF(B3="yes",1,0)</f>
        <v>1</v>
      </c>
      <c r="G3">
        <f t="shared" ref="G3:G13" si="1">IF(C3="yes",1,0)</f>
        <v>1</v>
      </c>
      <c r="H3">
        <f t="shared" ref="H3:H13" si="2">IF(D3="1 cent off",1,0)</f>
        <v>1</v>
      </c>
      <c r="I3">
        <f t="shared" ref="I3:I13" si="3">IF(D3="2 cents off",1,0)</f>
        <v>0</v>
      </c>
      <c r="L3" t="s">
        <v>55</v>
      </c>
      <c r="X3">
        <v>38</v>
      </c>
      <c r="Y3">
        <f t="shared" ref="Y3:Y13" si="4">IF(B3="yes",1,0)</f>
        <v>1</v>
      </c>
      <c r="Z3">
        <f t="shared" ref="Z3:Z13" si="5">IF(D3="1 cent off",1,0)</f>
        <v>1</v>
      </c>
      <c r="AA3">
        <f t="shared" ref="AA3:AA13" si="6">IF(D3="2 cents off",1,0)</f>
        <v>0</v>
      </c>
    </row>
    <row r="4" spans="1:40" ht="14" thickBot="1" x14ac:dyDescent="0.2">
      <c r="A4">
        <v>3</v>
      </c>
      <c r="B4" t="s">
        <v>5</v>
      </c>
      <c r="C4" t="s">
        <v>5</v>
      </c>
      <c r="D4" s="1" t="s">
        <v>8</v>
      </c>
      <c r="E4">
        <v>40</v>
      </c>
      <c r="F4">
        <f t="shared" si="0"/>
        <v>1</v>
      </c>
      <c r="G4">
        <f t="shared" si="1"/>
        <v>1</v>
      </c>
      <c r="H4">
        <f t="shared" si="2"/>
        <v>0</v>
      </c>
      <c r="I4">
        <f t="shared" si="3"/>
        <v>1</v>
      </c>
      <c r="X4">
        <v>40</v>
      </c>
      <c r="Y4">
        <f t="shared" si="4"/>
        <v>1</v>
      </c>
      <c r="Z4">
        <f t="shared" si="5"/>
        <v>0</v>
      </c>
      <c r="AA4">
        <f t="shared" si="6"/>
        <v>1</v>
      </c>
      <c r="AD4" s="7" t="s">
        <v>56</v>
      </c>
      <c r="AE4" s="7"/>
    </row>
    <row r="5" spans="1:40" x14ac:dyDescent="0.15">
      <c r="A5">
        <v>4</v>
      </c>
      <c r="B5" t="s">
        <v>5</v>
      </c>
      <c r="C5" t="s">
        <v>6</v>
      </c>
      <c r="D5" s="1" t="s">
        <v>10</v>
      </c>
      <c r="E5">
        <v>40</v>
      </c>
      <c r="F5">
        <f t="shared" si="0"/>
        <v>1</v>
      </c>
      <c r="G5">
        <f t="shared" si="1"/>
        <v>0</v>
      </c>
      <c r="H5">
        <f t="shared" si="2"/>
        <v>0</v>
      </c>
      <c r="I5">
        <f t="shared" si="3"/>
        <v>0</v>
      </c>
      <c r="L5" s="7" t="s">
        <v>56</v>
      </c>
      <c r="M5" s="7"/>
      <c r="X5">
        <v>40</v>
      </c>
      <c r="Y5">
        <f t="shared" si="4"/>
        <v>1</v>
      </c>
      <c r="Z5">
        <f t="shared" si="5"/>
        <v>0</v>
      </c>
      <c r="AA5">
        <f t="shared" si="6"/>
        <v>0</v>
      </c>
      <c r="AD5" t="s">
        <v>57</v>
      </c>
      <c r="AE5">
        <v>0.94041648800179667</v>
      </c>
    </row>
    <row r="6" spans="1:40" x14ac:dyDescent="0.15">
      <c r="A6">
        <v>5</v>
      </c>
      <c r="B6" t="s">
        <v>5</v>
      </c>
      <c r="C6" t="s">
        <v>6</v>
      </c>
      <c r="D6" s="1" t="s">
        <v>7</v>
      </c>
      <c r="E6">
        <v>42</v>
      </c>
      <c r="F6">
        <f t="shared" si="0"/>
        <v>1</v>
      </c>
      <c r="G6">
        <f t="shared" si="1"/>
        <v>0</v>
      </c>
      <c r="H6">
        <f t="shared" si="2"/>
        <v>1</v>
      </c>
      <c r="I6">
        <f t="shared" si="3"/>
        <v>0</v>
      </c>
      <c r="L6" t="s">
        <v>57</v>
      </c>
      <c r="M6">
        <v>0.9416541943945107</v>
      </c>
      <c r="X6">
        <v>42</v>
      </c>
      <c r="Y6">
        <f t="shared" si="4"/>
        <v>1</v>
      </c>
      <c r="Z6">
        <f t="shared" si="5"/>
        <v>1</v>
      </c>
      <c r="AA6">
        <f t="shared" si="6"/>
        <v>0</v>
      </c>
      <c r="AD6" t="s">
        <v>58</v>
      </c>
      <c r="AE6" s="9">
        <v>0.88438317090563345</v>
      </c>
      <c r="AF6" s="44" t="s">
        <v>100</v>
      </c>
      <c r="AG6" s="44"/>
      <c r="AH6" s="44"/>
    </row>
    <row r="7" spans="1:40" ht="13" customHeight="1" x14ac:dyDescent="0.15">
      <c r="A7">
        <v>6</v>
      </c>
      <c r="B7" t="s">
        <v>5</v>
      </c>
      <c r="C7" t="s">
        <v>6</v>
      </c>
      <c r="D7" s="1" t="s">
        <v>8</v>
      </c>
      <c r="E7">
        <v>44</v>
      </c>
      <c r="F7">
        <f t="shared" si="0"/>
        <v>1</v>
      </c>
      <c r="G7">
        <f t="shared" si="1"/>
        <v>0</v>
      </c>
      <c r="H7">
        <f t="shared" si="2"/>
        <v>0</v>
      </c>
      <c r="I7">
        <f t="shared" si="3"/>
        <v>1</v>
      </c>
      <c r="L7" t="s">
        <v>58</v>
      </c>
      <c r="M7" s="9">
        <v>0.88671262182077493</v>
      </c>
      <c r="N7" s="44" t="s">
        <v>82</v>
      </c>
      <c r="O7" s="44"/>
      <c r="P7" s="44"/>
      <c r="X7">
        <v>44</v>
      </c>
      <c r="Y7">
        <f t="shared" si="4"/>
        <v>1</v>
      </c>
      <c r="Z7">
        <f t="shared" si="5"/>
        <v>0</v>
      </c>
      <c r="AA7">
        <f t="shared" si="6"/>
        <v>1</v>
      </c>
      <c r="AD7" t="s">
        <v>59</v>
      </c>
      <c r="AE7">
        <v>0.84102685999524596</v>
      </c>
      <c r="AF7" s="44"/>
      <c r="AG7" s="44"/>
      <c r="AH7" s="44"/>
    </row>
    <row r="8" spans="1:40" x14ac:dyDescent="0.15">
      <c r="A8">
        <v>7</v>
      </c>
      <c r="B8" t="s">
        <v>6</v>
      </c>
      <c r="C8" t="s">
        <v>5</v>
      </c>
      <c r="D8" s="1" t="s">
        <v>10</v>
      </c>
      <c r="E8">
        <v>12</v>
      </c>
      <c r="F8">
        <f t="shared" si="0"/>
        <v>0</v>
      </c>
      <c r="G8">
        <f t="shared" si="1"/>
        <v>1</v>
      </c>
      <c r="H8">
        <f t="shared" si="2"/>
        <v>0</v>
      </c>
      <c r="I8">
        <f t="shared" si="3"/>
        <v>0</v>
      </c>
      <c r="L8" t="s">
        <v>59</v>
      </c>
      <c r="M8">
        <v>0.82197697714693196</v>
      </c>
      <c r="N8" s="44"/>
      <c r="O8" s="44"/>
      <c r="P8" s="44"/>
      <c r="X8">
        <v>12</v>
      </c>
      <c r="Y8">
        <f t="shared" si="4"/>
        <v>0</v>
      </c>
      <c r="Z8">
        <f t="shared" si="5"/>
        <v>0</v>
      </c>
      <c r="AA8">
        <f t="shared" si="6"/>
        <v>0</v>
      </c>
      <c r="AD8" t="s">
        <v>60</v>
      </c>
      <c r="AE8" s="9">
        <v>5.0332229568471671</v>
      </c>
      <c r="AF8" s="8" t="s">
        <v>83</v>
      </c>
    </row>
    <row r="9" spans="1:40" ht="14" thickBot="1" x14ac:dyDescent="0.2">
      <c r="A9">
        <v>8</v>
      </c>
      <c r="B9" t="s">
        <v>6</v>
      </c>
      <c r="C9" t="s">
        <v>5</v>
      </c>
      <c r="D9" s="1" t="s">
        <v>7</v>
      </c>
      <c r="E9">
        <v>20</v>
      </c>
      <c r="F9">
        <f t="shared" si="0"/>
        <v>0</v>
      </c>
      <c r="G9">
        <f t="shared" si="1"/>
        <v>1</v>
      </c>
      <c r="H9">
        <f t="shared" si="2"/>
        <v>1</v>
      </c>
      <c r="I9">
        <f t="shared" si="3"/>
        <v>0</v>
      </c>
      <c r="L9" t="s">
        <v>60</v>
      </c>
      <c r="M9" s="9">
        <v>5.3262601907011273</v>
      </c>
      <c r="N9" s="8" t="s">
        <v>83</v>
      </c>
      <c r="X9">
        <v>20</v>
      </c>
      <c r="Y9">
        <f t="shared" si="4"/>
        <v>0</v>
      </c>
      <c r="Z9">
        <f t="shared" si="5"/>
        <v>1</v>
      </c>
      <c r="AA9">
        <f t="shared" si="6"/>
        <v>0</v>
      </c>
      <c r="AD9" s="5" t="s">
        <v>61</v>
      </c>
      <c r="AE9" s="5">
        <v>12</v>
      </c>
    </row>
    <row r="10" spans="1:40" ht="14" thickBot="1" x14ac:dyDescent="0.2">
      <c r="A10">
        <v>9</v>
      </c>
      <c r="B10" t="s">
        <v>6</v>
      </c>
      <c r="C10" t="s">
        <v>5</v>
      </c>
      <c r="D10" s="1" t="s">
        <v>8</v>
      </c>
      <c r="E10">
        <v>30</v>
      </c>
      <c r="F10">
        <f t="shared" si="0"/>
        <v>0</v>
      </c>
      <c r="G10">
        <f t="shared" si="1"/>
        <v>1</v>
      </c>
      <c r="H10">
        <f t="shared" si="2"/>
        <v>0</v>
      </c>
      <c r="I10">
        <f t="shared" si="3"/>
        <v>1</v>
      </c>
      <c r="L10" s="5" t="s">
        <v>61</v>
      </c>
      <c r="M10" s="5">
        <v>12</v>
      </c>
      <c r="X10">
        <v>30</v>
      </c>
      <c r="Y10">
        <f t="shared" si="4"/>
        <v>0</v>
      </c>
      <c r="Z10">
        <f t="shared" si="5"/>
        <v>0</v>
      </c>
      <c r="AA10">
        <f t="shared" si="6"/>
        <v>1</v>
      </c>
    </row>
    <row r="11" spans="1:40" ht="14" thickBot="1" x14ac:dyDescent="0.2">
      <c r="A11">
        <v>10</v>
      </c>
      <c r="B11" t="s">
        <v>6</v>
      </c>
      <c r="C11" t="s">
        <v>6</v>
      </c>
      <c r="D11" s="1" t="s">
        <v>10</v>
      </c>
      <c r="E11">
        <v>8</v>
      </c>
      <c r="F11">
        <f t="shared" si="0"/>
        <v>0</v>
      </c>
      <c r="G11">
        <f t="shared" si="1"/>
        <v>0</v>
      </c>
      <c r="H11">
        <f t="shared" si="2"/>
        <v>0</v>
      </c>
      <c r="I11">
        <f t="shared" si="3"/>
        <v>0</v>
      </c>
      <c r="X11">
        <v>8</v>
      </c>
      <c r="Y11">
        <f t="shared" si="4"/>
        <v>0</v>
      </c>
      <c r="Z11">
        <f t="shared" si="5"/>
        <v>0</v>
      </c>
      <c r="AA11">
        <f t="shared" si="6"/>
        <v>0</v>
      </c>
      <c r="AD11" t="s">
        <v>62</v>
      </c>
    </row>
    <row r="12" spans="1:40" ht="14" thickBot="1" x14ac:dyDescent="0.2">
      <c r="A12">
        <v>11</v>
      </c>
      <c r="B12" t="s">
        <v>6</v>
      </c>
      <c r="C12" t="s">
        <v>6</v>
      </c>
      <c r="D12" s="1" t="s">
        <v>7</v>
      </c>
      <c r="E12">
        <v>16</v>
      </c>
      <c r="F12">
        <f t="shared" si="0"/>
        <v>0</v>
      </c>
      <c r="G12">
        <f t="shared" si="1"/>
        <v>0</v>
      </c>
      <c r="H12">
        <f t="shared" si="2"/>
        <v>1</v>
      </c>
      <c r="I12">
        <f t="shared" si="3"/>
        <v>0</v>
      </c>
      <c r="L12" t="s">
        <v>62</v>
      </c>
      <c r="X12">
        <v>16</v>
      </c>
      <c r="Y12">
        <f t="shared" si="4"/>
        <v>0</v>
      </c>
      <c r="Z12">
        <f t="shared" si="5"/>
        <v>1</v>
      </c>
      <c r="AA12">
        <f t="shared" si="6"/>
        <v>0</v>
      </c>
      <c r="AD12" s="6"/>
      <c r="AE12" s="6" t="s">
        <v>67</v>
      </c>
      <c r="AF12" s="6" t="s">
        <v>68</v>
      </c>
      <c r="AG12" s="6" t="s">
        <v>69</v>
      </c>
      <c r="AH12" s="6" t="s">
        <v>70</v>
      </c>
      <c r="AI12" s="6" t="s">
        <v>71</v>
      </c>
    </row>
    <row r="13" spans="1:40" x14ac:dyDescent="0.15">
      <c r="A13">
        <v>12</v>
      </c>
      <c r="B13" t="s">
        <v>6</v>
      </c>
      <c r="C13" t="s">
        <v>6</v>
      </c>
      <c r="D13" s="1" t="s">
        <v>8</v>
      </c>
      <c r="E13">
        <v>33</v>
      </c>
      <c r="F13">
        <f t="shared" si="0"/>
        <v>0</v>
      </c>
      <c r="G13">
        <f t="shared" si="1"/>
        <v>0</v>
      </c>
      <c r="H13">
        <f t="shared" si="2"/>
        <v>0</v>
      </c>
      <c r="I13">
        <f t="shared" si="3"/>
        <v>1</v>
      </c>
      <c r="L13" s="6"/>
      <c r="M13" s="6" t="s">
        <v>67</v>
      </c>
      <c r="N13" s="6" t="s">
        <v>68</v>
      </c>
      <c r="O13" s="6" t="s">
        <v>69</v>
      </c>
      <c r="P13" s="6" t="s">
        <v>70</v>
      </c>
      <c r="Q13" s="6" t="s">
        <v>71</v>
      </c>
      <c r="X13">
        <v>33</v>
      </c>
      <c r="Y13">
        <f t="shared" si="4"/>
        <v>0</v>
      </c>
      <c r="Z13">
        <f t="shared" si="5"/>
        <v>0</v>
      </c>
      <c r="AA13">
        <f t="shared" si="6"/>
        <v>1</v>
      </c>
      <c r="AD13" t="s">
        <v>63</v>
      </c>
      <c r="AE13">
        <v>3</v>
      </c>
      <c r="AF13">
        <v>1550.2499999999998</v>
      </c>
      <c r="AG13">
        <v>516.74999999999989</v>
      </c>
      <c r="AH13">
        <v>20.398026315789469</v>
      </c>
      <c r="AI13" s="9">
        <v>4.1887691859842713E-4</v>
      </c>
      <c r="AJ13" s="44" t="s">
        <v>84</v>
      </c>
      <c r="AK13" s="44"/>
      <c r="AL13" s="44"/>
    </row>
    <row r="14" spans="1:40" x14ac:dyDescent="0.15">
      <c r="L14" t="s">
        <v>63</v>
      </c>
      <c r="M14">
        <v>4</v>
      </c>
      <c r="N14">
        <v>1554.3333333333333</v>
      </c>
      <c r="O14">
        <v>388.58333333333331</v>
      </c>
      <c r="P14">
        <v>13.697440201426774</v>
      </c>
      <c r="Q14" s="9">
        <v>2.0081176919540225E-3</v>
      </c>
      <c r="R14" s="44" t="s">
        <v>84</v>
      </c>
      <c r="S14" s="44"/>
      <c r="T14" s="44"/>
      <c r="AD14" t="s">
        <v>64</v>
      </c>
      <c r="AE14">
        <v>8</v>
      </c>
      <c r="AF14">
        <v>202.66666666666669</v>
      </c>
      <c r="AG14">
        <v>25.333333333333336</v>
      </c>
      <c r="AJ14" s="44"/>
      <c r="AK14" s="44"/>
      <c r="AL14" s="44"/>
    </row>
    <row r="15" spans="1:40" ht="14" thickBot="1" x14ac:dyDescent="0.2">
      <c r="L15" t="s">
        <v>64</v>
      </c>
      <c r="M15">
        <v>7</v>
      </c>
      <c r="N15">
        <v>198.58333333333329</v>
      </c>
      <c r="O15">
        <v>28.369047619047613</v>
      </c>
      <c r="R15" s="44"/>
      <c r="S15" s="44"/>
      <c r="T15" s="44"/>
      <c r="AD15" s="5" t="s">
        <v>65</v>
      </c>
      <c r="AE15" s="5">
        <v>11</v>
      </c>
      <c r="AF15" s="5">
        <v>1752.9166666666665</v>
      </c>
      <c r="AG15" s="5"/>
      <c r="AH15" s="5"/>
      <c r="AI15" s="5"/>
      <c r="AJ15" s="44"/>
      <c r="AK15" s="44"/>
      <c r="AL15" s="44"/>
    </row>
    <row r="16" spans="1:40" ht="14" thickBot="1" x14ac:dyDescent="0.2">
      <c r="L16" s="5" t="s">
        <v>65</v>
      </c>
      <c r="M16" s="5">
        <v>11</v>
      </c>
      <c r="N16" s="5">
        <v>1752.9166666666665</v>
      </c>
      <c r="O16" s="5"/>
      <c r="P16" s="5"/>
      <c r="Q16" s="5"/>
      <c r="R16" s="44"/>
      <c r="S16" s="44"/>
      <c r="T16" s="44"/>
      <c r="AJ16" s="44"/>
      <c r="AK16" s="44"/>
      <c r="AL16" s="44"/>
    </row>
    <row r="17" spans="12:40" ht="14" thickBot="1" x14ac:dyDescent="0.2">
      <c r="R17" s="44"/>
      <c r="S17" s="44"/>
      <c r="T17" s="44"/>
      <c r="AD17" s="6"/>
      <c r="AE17" s="6" t="s">
        <v>72</v>
      </c>
      <c r="AF17" s="6" t="s">
        <v>60</v>
      </c>
      <c r="AG17" s="6" t="s">
        <v>73</v>
      </c>
      <c r="AH17" s="6" t="s">
        <v>74</v>
      </c>
      <c r="AI17" s="6" t="s">
        <v>75</v>
      </c>
      <c r="AJ17" s="6" t="s">
        <v>76</v>
      </c>
      <c r="AK17" s="6" t="s">
        <v>77</v>
      </c>
      <c r="AL17" s="6" t="s">
        <v>78</v>
      </c>
    </row>
    <row r="18" spans="12:40" x14ac:dyDescent="0.15">
      <c r="L18" s="6"/>
      <c r="M18" s="6" t="s">
        <v>72</v>
      </c>
      <c r="N18" s="6" t="s">
        <v>60</v>
      </c>
      <c r="O18" s="6" t="s">
        <v>73</v>
      </c>
      <c r="P18" s="6" t="s">
        <v>74</v>
      </c>
      <c r="Q18" s="6" t="s">
        <v>75</v>
      </c>
      <c r="R18" s="6" t="s">
        <v>76</v>
      </c>
      <c r="S18" s="6" t="s">
        <v>77</v>
      </c>
      <c r="T18" s="6" t="s">
        <v>78</v>
      </c>
      <c r="AD18" t="s">
        <v>66</v>
      </c>
      <c r="AE18" s="11">
        <v>13.916666666666664</v>
      </c>
      <c r="AF18">
        <v>2.9059326290271157</v>
      </c>
      <c r="AG18">
        <v>4.7890534445479762</v>
      </c>
      <c r="AH18">
        <v>1.3746458938721352E-3</v>
      </c>
      <c r="AI18">
        <v>7.2155740075054187</v>
      </c>
      <c r="AJ18">
        <v>20.617759325827912</v>
      </c>
      <c r="AK18">
        <v>7.2155740075054187</v>
      </c>
      <c r="AL18">
        <v>20.617759325827912</v>
      </c>
    </row>
    <row r="19" spans="12:40" x14ac:dyDescent="0.15">
      <c r="L19" t="s">
        <v>66</v>
      </c>
      <c r="M19" s="11">
        <v>14.5</v>
      </c>
      <c r="N19">
        <v>3.4380861693588352</v>
      </c>
      <c r="O19">
        <v>4.2174626480359825</v>
      </c>
      <c r="P19">
        <v>3.9490107359192103E-3</v>
      </c>
      <c r="Q19">
        <v>6.37021806486836</v>
      </c>
      <c r="R19">
        <v>22.629781935131639</v>
      </c>
      <c r="S19">
        <v>6.37021806486836</v>
      </c>
      <c r="T19">
        <v>22.629781935131639</v>
      </c>
      <c r="AD19" t="s">
        <v>52</v>
      </c>
      <c r="AE19" s="11">
        <v>20.166666666666671</v>
      </c>
      <c r="AF19">
        <v>2.9059326290271161</v>
      </c>
      <c r="AG19">
        <v>6.9398259495844936</v>
      </c>
      <c r="AH19" s="11">
        <v>1.1963427591427493E-4</v>
      </c>
      <c r="AI19">
        <v>13.465574007505424</v>
      </c>
      <c r="AJ19">
        <v>26.867759325827919</v>
      </c>
      <c r="AK19">
        <v>13.465574007505424</v>
      </c>
      <c r="AL19">
        <v>26.867759325827919</v>
      </c>
    </row>
    <row r="20" spans="12:40" x14ac:dyDescent="0.15">
      <c r="L20" t="s">
        <v>52</v>
      </c>
      <c r="M20" s="11">
        <v>20.166666666666668</v>
      </c>
      <c r="N20">
        <v>3.0751177548752837</v>
      </c>
      <c r="O20">
        <v>6.5580144482904714</v>
      </c>
      <c r="P20" s="11">
        <v>3.1644942032433329E-4</v>
      </c>
      <c r="Q20">
        <v>12.895168646985015</v>
      </c>
      <c r="R20">
        <v>27.438164686348319</v>
      </c>
      <c r="S20">
        <v>12.895168646985015</v>
      </c>
      <c r="T20">
        <v>27.438164686348319</v>
      </c>
      <c r="AD20" t="s">
        <v>54</v>
      </c>
      <c r="AE20" s="11">
        <v>5.0000000000000009</v>
      </c>
      <c r="AF20">
        <v>3.5590260840104366</v>
      </c>
      <c r="AG20">
        <v>1.4048787173725414</v>
      </c>
      <c r="AH20" s="11">
        <v>0.19767621791005666</v>
      </c>
      <c r="AI20">
        <v>-3.2071288670275595</v>
      </c>
      <c r="AJ20">
        <v>13.207128867027562</v>
      </c>
      <c r="AK20">
        <v>-3.2071288670275595</v>
      </c>
      <c r="AL20">
        <v>13.207128867027562</v>
      </c>
    </row>
    <row r="21" spans="12:40" ht="14" thickBot="1" x14ac:dyDescent="0.2">
      <c r="L21" t="s">
        <v>53</v>
      </c>
      <c r="M21" s="10">
        <v>-1.1666666666666647</v>
      </c>
      <c r="N21">
        <v>3.0751177548752833</v>
      </c>
      <c r="O21">
        <v>-0.37938926560358044</v>
      </c>
      <c r="P21" s="10">
        <v>0.71564576053817364</v>
      </c>
      <c r="Q21">
        <v>-8.4381646863483155</v>
      </c>
      <c r="R21">
        <v>6.1048313530149869</v>
      </c>
      <c r="S21">
        <v>-8.4381646863483155</v>
      </c>
      <c r="T21">
        <v>6.1048313530149869</v>
      </c>
      <c r="AD21" s="5" t="s">
        <v>8</v>
      </c>
      <c r="AE21" s="12">
        <v>12.749999999999998</v>
      </c>
      <c r="AF21" s="5">
        <v>3.5590260840104366</v>
      </c>
      <c r="AG21" s="5">
        <v>3.5824407292999791</v>
      </c>
      <c r="AH21" s="12">
        <v>7.1627924992880504E-3</v>
      </c>
      <c r="AI21" s="5">
        <v>4.5428711329724374</v>
      </c>
      <c r="AJ21" s="5">
        <v>20.95712886702756</v>
      </c>
      <c r="AK21" s="5">
        <v>4.5428711329724374</v>
      </c>
      <c r="AL21" s="5">
        <v>20.95712886702756</v>
      </c>
    </row>
    <row r="22" spans="12:40" x14ac:dyDescent="0.15">
      <c r="L22" t="s">
        <v>54</v>
      </c>
      <c r="M22" s="11">
        <v>5.0000000000000053</v>
      </c>
      <c r="N22">
        <v>3.7662346992087219</v>
      </c>
      <c r="O22">
        <v>1.3275858780257361</v>
      </c>
      <c r="P22" s="11">
        <v>0.225971511032277</v>
      </c>
      <c r="Q22">
        <v>-3.9057299069391962</v>
      </c>
      <c r="R22">
        <v>13.905729906939207</v>
      </c>
      <c r="S22">
        <v>-3.9057299069391962</v>
      </c>
      <c r="T22">
        <v>13.905729906939207</v>
      </c>
    </row>
    <row r="23" spans="12:40" ht="14" thickBot="1" x14ac:dyDescent="0.2">
      <c r="L23" s="5" t="s">
        <v>8</v>
      </c>
      <c r="M23" s="12">
        <v>12.750000000000002</v>
      </c>
      <c r="N23" s="5">
        <v>3.766234699208721</v>
      </c>
      <c r="O23" s="5">
        <v>3.3853439889656247</v>
      </c>
      <c r="P23" s="12">
        <v>1.1673294383987851E-2</v>
      </c>
      <c r="Q23" s="5">
        <v>3.8442700930608025</v>
      </c>
      <c r="R23" s="5">
        <v>21.6557299069392</v>
      </c>
      <c r="S23" s="5">
        <v>3.8442700930608025</v>
      </c>
      <c r="T23" s="5">
        <v>21.6557299069392</v>
      </c>
      <c r="AI23" s="14" t="s">
        <v>85</v>
      </c>
      <c r="AJ23" s="15"/>
      <c r="AK23" s="15"/>
      <c r="AL23" s="15"/>
      <c r="AM23" s="15"/>
      <c r="AN23" s="16"/>
    </row>
    <row r="24" spans="12:40" ht="15" x14ac:dyDescent="0.2">
      <c r="AI24" s="17" t="s">
        <v>92</v>
      </c>
      <c r="AJ24" s="18" t="s">
        <v>101</v>
      </c>
      <c r="AK24" s="19"/>
      <c r="AL24" s="19"/>
      <c r="AM24" s="19"/>
      <c r="AN24" s="20"/>
    </row>
    <row r="25" spans="12:40" ht="15" x14ac:dyDescent="0.2">
      <c r="P25" s="14" t="s">
        <v>85</v>
      </c>
      <c r="Q25" s="15"/>
      <c r="R25" s="15"/>
      <c r="S25" s="15"/>
      <c r="T25" s="15"/>
      <c r="U25" s="16"/>
      <c r="AD25" t="s">
        <v>79</v>
      </c>
      <c r="AI25" s="17" t="s">
        <v>93</v>
      </c>
      <c r="AJ25" s="18" t="s">
        <v>87</v>
      </c>
      <c r="AK25" s="19"/>
      <c r="AL25" s="19"/>
      <c r="AM25" s="19"/>
      <c r="AN25" s="20"/>
    </row>
    <row r="26" spans="12:40" ht="16" thickBot="1" x14ac:dyDescent="0.25">
      <c r="P26" s="17" t="s">
        <v>92</v>
      </c>
      <c r="Q26" s="18" t="s">
        <v>86</v>
      </c>
      <c r="R26" s="19"/>
      <c r="S26" s="19"/>
      <c r="T26" s="19"/>
      <c r="U26" s="20"/>
      <c r="AI26" s="17" t="s">
        <v>94</v>
      </c>
      <c r="AJ26" s="18" t="s">
        <v>111</v>
      </c>
      <c r="AK26" s="19"/>
      <c r="AL26" s="19"/>
      <c r="AM26" s="19"/>
      <c r="AN26" s="20"/>
    </row>
    <row r="27" spans="12:40" ht="15" x14ac:dyDescent="0.2">
      <c r="L27" t="s">
        <v>79</v>
      </c>
      <c r="P27" s="17" t="s">
        <v>93</v>
      </c>
      <c r="Q27" s="18" t="s">
        <v>87</v>
      </c>
      <c r="R27" s="19"/>
      <c r="S27" s="19"/>
      <c r="T27" s="19"/>
      <c r="U27" s="20"/>
      <c r="AD27" s="6" t="s">
        <v>9</v>
      </c>
      <c r="AE27" s="6" t="s">
        <v>80</v>
      </c>
      <c r="AF27" s="6" t="s">
        <v>81</v>
      </c>
      <c r="AI27" s="17" t="s">
        <v>95</v>
      </c>
      <c r="AJ27" s="21" t="s">
        <v>88</v>
      </c>
      <c r="AK27" s="19"/>
      <c r="AL27" s="19"/>
      <c r="AM27" s="19"/>
      <c r="AN27" s="20"/>
    </row>
    <row r="28" spans="12:40" ht="15" x14ac:dyDescent="0.2">
      <c r="P28" s="17" t="s">
        <v>94</v>
      </c>
      <c r="Q28" s="18" t="s">
        <v>111</v>
      </c>
      <c r="R28" s="19"/>
      <c r="S28" s="19"/>
      <c r="T28" s="19"/>
      <c r="U28" s="20"/>
      <c r="AD28">
        <v>1</v>
      </c>
      <c r="AE28">
        <v>34.083333333333336</v>
      </c>
      <c r="AF28">
        <v>1.9166666666666643</v>
      </c>
      <c r="AI28" s="17"/>
      <c r="AJ28" s="18" t="s">
        <v>89</v>
      </c>
      <c r="AK28" s="19"/>
      <c r="AL28" s="19"/>
      <c r="AM28" s="19"/>
      <c r="AN28" s="20"/>
    </row>
    <row r="29" spans="12:40" ht="16" thickBot="1" x14ac:dyDescent="0.25">
      <c r="P29" s="17" t="s">
        <v>95</v>
      </c>
      <c r="Q29" s="21" t="s">
        <v>88</v>
      </c>
      <c r="R29" s="19"/>
      <c r="S29" s="19"/>
      <c r="T29" s="19"/>
      <c r="U29" s="20"/>
      <c r="AD29">
        <v>2</v>
      </c>
      <c r="AE29">
        <v>39.083333333333336</v>
      </c>
      <c r="AF29">
        <v>-1.0833333333333357</v>
      </c>
      <c r="AI29" s="17"/>
      <c r="AJ29" s="18" t="s">
        <v>90</v>
      </c>
      <c r="AK29" s="19"/>
      <c r="AL29" s="19"/>
      <c r="AM29" s="19"/>
      <c r="AN29" s="20"/>
    </row>
    <row r="30" spans="12:40" ht="15" x14ac:dyDescent="0.2">
      <c r="L30" s="6" t="s">
        <v>9</v>
      </c>
      <c r="M30" s="6" t="s">
        <v>80</v>
      </c>
      <c r="N30" s="6" t="s">
        <v>81</v>
      </c>
      <c r="P30" s="17"/>
      <c r="Q30" s="18" t="s">
        <v>89</v>
      </c>
      <c r="R30" s="19"/>
      <c r="S30" s="19"/>
      <c r="T30" s="19"/>
      <c r="U30" s="20"/>
      <c r="AD30">
        <v>3</v>
      </c>
      <c r="AE30">
        <v>46.833333333333336</v>
      </c>
      <c r="AF30">
        <v>-6.8333333333333357</v>
      </c>
      <c r="AI30" s="22" t="s">
        <v>96</v>
      </c>
      <c r="AJ30" s="23" t="s">
        <v>91</v>
      </c>
      <c r="AK30" s="24"/>
      <c r="AL30" s="24"/>
      <c r="AM30" s="24"/>
      <c r="AN30" s="25"/>
    </row>
    <row r="31" spans="12:40" ht="15" x14ac:dyDescent="0.2">
      <c r="L31">
        <v>10</v>
      </c>
      <c r="M31">
        <v>14.5</v>
      </c>
      <c r="N31" s="11">
        <v>-6.5</v>
      </c>
      <c r="P31" s="17"/>
      <c r="Q31" s="18" t="s">
        <v>90</v>
      </c>
      <c r="R31" s="19"/>
      <c r="S31" s="19"/>
      <c r="T31" s="19"/>
      <c r="U31" s="20"/>
      <c r="AD31">
        <v>4</v>
      </c>
      <c r="AE31">
        <v>34.083333333333336</v>
      </c>
      <c r="AF31">
        <v>5.9166666666666643</v>
      </c>
      <c r="AI31" s="13"/>
    </row>
    <row r="32" spans="12:40" ht="15" x14ac:dyDescent="0.2">
      <c r="L32">
        <v>3</v>
      </c>
      <c r="M32">
        <v>46.250000000000007</v>
      </c>
      <c r="N32" s="11">
        <v>-6.2500000000000071</v>
      </c>
      <c r="P32" s="22" t="s">
        <v>96</v>
      </c>
      <c r="Q32" s="23" t="s">
        <v>91</v>
      </c>
      <c r="R32" s="24"/>
      <c r="S32" s="24"/>
      <c r="T32" s="24"/>
      <c r="U32" s="25"/>
      <c r="AD32">
        <v>5</v>
      </c>
      <c r="AE32">
        <v>39.083333333333336</v>
      </c>
      <c r="AF32">
        <v>2.9166666666666643</v>
      </c>
      <c r="AI32" s="13"/>
    </row>
    <row r="33" spans="12:40" ht="15" x14ac:dyDescent="0.2">
      <c r="L33">
        <v>11</v>
      </c>
      <c r="M33">
        <v>19.500000000000007</v>
      </c>
      <c r="N33" s="11">
        <v>-3.5000000000000071</v>
      </c>
      <c r="P33" s="13"/>
      <c r="AD33">
        <v>6</v>
      </c>
      <c r="AE33">
        <v>46.833333333333336</v>
      </c>
      <c r="AF33">
        <v>-2.8333333333333357</v>
      </c>
      <c r="AI33" s="13"/>
    </row>
    <row r="34" spans="12:40" ht="15" x14ac:dyDescent="0.2">
      <c r="L34">
        <v>6</v>
      </c>
      <c r="M34">
        <v>47.416666666666671</v>
      </c>
      <c r="N34" s="11">
        <v>-3.4166666666666714</v>
      </c>
      <c r="P34" s="13"/>
      <c r="AD34">
        <v>7</v>
      </c>
      <c r="AE34">
        <v>13.916666666666664</v>
      </c>
      <c r="AF34">
        <v>-1.9166666666666643</v>
      </c>
      <c r="AI34" s="26" t="s">
        <v>97</v>
      </c>
      <c r="AJ34" s="27"/>
    </row>
    <row r="35" spans="12:40" ht="15" x14ac:dyDescent="0.2">
      <c r="L35">
        <v>7</v>
      </c>
      <c r="M35">
        <v>13.333333333333336</v>
      </c>
      <c r="N35" s="11">
        <v>-1.3333333333333357</v>
      </c>
      <c r="P35" s="13"/>
      <c r="AD35">
        <v>8</v>
      </c>
      <c r="AE35">
        <v>18.916666666666664</v>
      </c>
      <c r="AF35">
        <v>1.0833333333333357</v>
      </c>
      <c r="AI35" s="28">
        <f>AE8</f>
        <v>5.0332229568471671</v>
      </c>
      <c r="AJ35" s="29" t="s">
        <v>83</v>
      </c>
    </row>
    <row r="36" spans="12:40" ht="15" x14ac:dyDescent="0.2">
      <c r="L36">
        <v>2</v>
      </c>
      <c r="M36">
        <v>38.500000000000014</v>
      </c>
      <c r="N36" s="11">
        <v>-0.50000000000001421</v>
      </c>
      <c r="P36" s="26" t="s">
        <v>97</v>
      </c>
      <c r="Q36" s="27"/>
      <c r="AD36">
        <v>9</v>
      </c>
      <c r="AE36">
        <v>26.666666666666664</v>
      </c>
      <c r="AF36">
        <v>3.3333333333333357</v>
      </c>
      <c r="AI36" s="28">
        <f>AI35*2</f>
        <v>10.066445913694334</v>
      </c>
      <c r="AJ36" s="29" t="s">
        <v>98</v>
      </c>
    </row>
    <row r="37" spans="12:40" ht="15" x14ac:dyDescent="0.2">
      <c r="L37">
        <v>8</v>
      </c>
      <c r="M37">
        <v>18.333333333333343</v>
      </c>
      <c r="N37" s="11">
        <v>1.6666666666666572</v>
      </c>
      <c r="P37" s="28">
        <f>M9</f>
        <v>5.3262601907011273</v>
      </c>
      <c r="Q37" s="29" t="s">
        <v>83</v>
      </c>
      <c r="AD37">
        <v>10</v>
      </c>
      <c r="AE37">
        <v>13.916666666666664</v>
      </c>
      <c r="AF37">
        <v>-5.9166666666666643</v>
      </c>
      <c r="AI37" s="30">
        <f>-AI36</f>
        <v>-10.066445913694334</v>
      </c>
      <c r="AJ37" s="31">
        <f>AI36</f>
        <v>10.066445913694334</v>
      </c>
    </row>
    <row r="38" spans="12:40" ht="15" x14ac:dyDescent="0.2">
      <c r="L38">
        <v>5</v>
      </c>
      <c r="M38">
        <v>39.666666666666679</v>
      </c>
      <c r="N38" s="11">
        <v>2.3333333333333215</v>
      </c>
      <c r="P38" s="28">
        <f>P37*2</f>
        <v>10.652520381402255</v>
      </c>
      <c r="Q38" s="29" t="s">
        <v>98</v>
      </c>
      <c r="AD38">
        <v>11</v>
      </c>
      <c r="AE38">
        <v>18.916666666666664</v>
      </c>
      <c r="AF38">
        <v>-2.9166666666666643</v>
      </c>
    </row>
    <row r="39" spans="12:40" ht="16" thickBot="1" x14ac:dyDescent="0.25">
      <c r="L39">
        <v>1</v>
      </c>
      <c r="M39">
        <v>33.500000000000007</v>
      </c>
      <c r="N39" s="11">
        <v>2.4999999999999929</v>
      </c>
      <c r="P39" s="30">
        <f>-P38</f>
        <v>-10.652520381402255</v>
      </c>
      <c r="Q39" s="31">
        <f>P38</f>
        <v>10.652520381402255</v>
      </c>
      <c r="AD39" s="5">
        <v>12</v>
      </c>
      <c r="AE39" s="5">
        <v>26.666666666666664</v>
      </c>
      <c r="AF39" s="5">
        <v>6.3333333333333357</v>
      </c>
    </row>
    <row r="40" spans="12:40" x14ac:dyDescent="0.15">
      <c r="L40">
        <v>9</v>
      </c>
      <c r="M40">
        <v>26.083333333333336</v>
      </c>
      <c r="N40" s="11">
        <v>3.9166666666666643</v>
      </c>
    </row>
    <row r="41" spans="12:40" x14ac:dyDescent="0.15">
      <c r="L41">
        <v>4</v>
      </c>
      <c r="M41">
        <v>34.666666666666671</v>
      </c>
      <c r="N41" s="11">
        <v>5.3333333333333286</v>
      </c>
      <c r="AI41" s="34" t="s">
        <v>102</v>
      </c>
      <c r="AJ41" s="35"/>
      <c r="AK41" s="35"/>
      <c r="AL41" s="35"/>
      <c r="AM41" s="35"/>
      <c r="AN41" s="36"/>
    </row>
    <row r="42" spans="12:40" ht="14" thickBot="1" x14ac:dyDescent="0.2">
      <c r="L42" s="5">
        <v>12</v>
      </c>
      <c r="M42" s="5">
        <v>27.25</v>
      </c>
      <c r="N42" s="12">
        <v>5.75</v>
      </c>
      <c r="AI42" s="37" t="s">
        <v>104</v>
      </c>
      <c r="AJ42" s="33" t="s">
        <v>91</v>
      </c>
      <c r="AK42" s="32"/>
      <c r="AL42" s="32"/>
      <c r="AM42" s="32"/>
      <c r="AN42" s="38"/>
    </row>
    <row r="43" spans="12:40" x14ac:dyDescent="0.15">
      <c r="AI43" s="37" t="s">
        <v>105</v>
      </c>
      <c r="AJ43" s="32">
        <f>13.92+20.167+5</f>
        <v>39.087000000000003</v>
      </c>
      <c r="AK43" s="32"/>
      <c r="AL43" s="32"/>
      <c r="AM43" s="32"/>
      <c r="AN43" s="38"/>
    </row>
    <row r="44" spans="12:40" x14ac:dyDescent="0.15">
      <c r="AI44" s="53" t="s">
        <v>103</v>
      </c>
      <c r="AJ44" s="54"/>
      <c r="AK44" s="54"/>
      <c r="AL44" s="54"/>
      <c r="AM44" s="54"/>
      <c r="AN44" s="55"/>
    </row>
  </sheetData>
  <autoFilter ref="L30:N30" xr:uid="{00000000-0001-0000-0000-000000000000}">
    <sortState xmlns:xlrd2="http://schemas.microsoft.com/office/spreadsheetml/2017/richdata2" ref="L31:N42">
      <sortCondition ref="N30:N42"/>
    </sortState>
  </autoFilter>
  <mergeCells count="7">
    <mergeCell ref="AI44:AN44"/>
    <mergeCell ref="N7:P8"/>
    <mergeCell ref="R14:T17"/>
    <mergeCell ref="L1:U1"/>
    <mergeCell ref="AF6:AH7"/>
    <mergeCell ref="AJ13:AL16"/>
    <mergeCell ref="AD1:AN1"/>
  </mergeCells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6"/>
  <sheetViews>
    <sheetView topLeftCell="N3" zoomScale="92" zoomScaleNormal="100" workbookViewId="0">
      <selection activeCell="M9" sqref="M9"/>
    </sheetView>
  </sheetViews>
  <sheetFormatPr baseColWidth="10" defaultColWidth="8.83203125" defaultRowHeight="13" x14ac:dyDescent="0.15"/>
  <cols>
    <col min="1" max="1" width="12.5" bestFit="1" customWidth="1"/>
    <col min="11" max="11" width="17.1640625" bestFit="1" customWidth="1"/>
    <col min="12" max="12" width="12.6640625" bestFit="1" customWidth="1"/>
    <col min="13" max="13" width="12.83203125" bestFit="1" customWidth="1"/>
    <col min="14" max="14" width="12.6640625" bestFit="1" customWidth="1"/>
    <col min="15" max="15" width="12.33203125" bestFit="1" customWidth="1"/>
    <col min="16" max="17" width="16.6640625" customWidth="1"/>
    <col min="18" max="20" width="12.6640625" bestFit="1" customWidth="1"/>
    <col min="22" max="22" width="32.83203125" customWidth="1"/>
  </cols>
  <sheetData>
    <row r="1" spans="1:19" x14ac:dyDescent="0.15">
      <c r="A1" s="2" t="s">
        <v>11</v>
      </c>
    </row>
    <row r="2" spans="1:19" x14ac:dyDescent="0.15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</row>
    <row r="3" spans="1:19" x14ac:dyDescent="0.15">
      <c r="A3" t="s">
        <v>20</v>
      </c>
      <c r="B3">
        <v>840</v>
      </c>
      <c r="C3">
        <v>952</v>
      </c>
      <c r="D3">
        <v>279</v>
      </c>
      <c r="E3">
        <v>23</v>
      </c>
      <c r="F3">
        <v>207</v>
      </c>
      <c r="G3">
        <v>542</v>
      </c>
      <c r="H3">
        <v>132</v>
      </c>
      <c r="K3" t="s">
        <v>55</v>
      </c>
    </row>
    <row r="4" spans="1:19" ht="14" thickBot="1" x14ac:dyDescent="0.2">
      <c r="A4" t="s">
        <v>21</v>
      </c>
      <c r="B4">
        <v>755</v>
      </c>
      <c r="C4">
        <v>982</v>
      </c>
      <c r="D4">
        <v>252</v>
      </c>
      <c r="E4">
        <v>37</v>
      </c>
      <c r="F4">
        <v>146</v>
      </c>
      <c r="G4">
        <v>576</v>
      </c>
      <c r="H4">
        <v>110</v>
      </c>
    </row>
    <row r="5" spans="1:19" x14ac:dyDescent="0.15">
      <c r="A5" t="s">
        <v>22</v>
      </c>
      <c r="B5">
        <v>791</v>
      </c>
      <c r="C5">
        <v>907</v>
      </c>
      <c r="D5">
        <v>286</v>
      </c>
      <c r="E5">
        <v>31</v>
      </c>
      <c r="F5">
        <v>175</v>
      </c>
      <c r="G5">
        <v>560</v>
      </c>
      <c r="H5">
        <v>99</v>
      </c>
      <c r="K5" s="7" t="s">
        <v>56</v>
      </c>
      <c r="L5" s="7"/>
    </row>
    <row r="6" spans="1:19" x14ac:dyDescent="0.15">
      <c r="A6" t="s">
        <v>23</v>
      </c>
      <c r="B6">
        <v>703</v>
      </c>
      <c r="C6">
        <v>974</v>
      </c>
      <c r="D6">
        <v>270</v>
      </c>
      <c r="E6">
        <v>34</v>
      </c>
      <c r="F6">
        <v>120</v>
      </c>
      <c r="G6">
        <v>471</v>
      </c>
      <c r="H6">
        <v>105</v>
      </c>
      <c r="K6" t="s">
        <v>57</v>
      </c>
      <c r="L6">
        <v>0.9706273015449618</v>
      </c>
    </row>
    <row r="7" spans="1:19" x14ac:dyDescent="0.15">
      <c r="A7" t="s">
        <v>24</v>
      </c>
      <c r="B7">
        <v>801</v>
      </c>
      <c r="C7">
        <v>927</v>
      </c>
      <c r="D7">
        <v>252</v>
      </c>
      <c r="E7">
        <v>25</v>
      </c>
      <c r="F7">
        <v>186</v>
      </c>
      <c r="G7">
        <v>564</v>
      </c>
      <c r="H7">
        <v>58</v>
      </c>
      <c r="K7" t="s">
        <v>58</v>
      </c>
      <c r="L7" s="9">
        <v>0.94211735850445422</v>
      </c>
      <c r="M7" s="44" t="s">
        <v>107</v>
      </c>
      <c r="N7" s="44"/>
      <c r="O7" s="44"/>
    </row>
    <row r="8" spans="1:19" x14ac:dyDescent="0.15">
      <c r="A8" t="s">
        <v>25</v>
      </c>
      <c r="B8">
        <v>749</v>
      </c>
      <c r="C8">
        <v>929</v>
      </c>
      <c r="D8">
        <v>280</v>
      </c>
      <c r="E8">
        <v>34</v>
      </c>
      <c r="F8">
        <v>122</v>
      </c>
      <c r="G8">
        <v>625</v>
      </c>
      <c r="H8">
        <v>50</v>
      </c>
      <c r="K8" t="s">
        <v>59</v>
      </c>
      <c r="L8">
        <v>0.92557946093429833</v>
      </c>
      <c r="M8" s="44"/>
      <c r="N8" s="44"/>
      <c r="O8" s="44"/>
    </row>
    <row r="9" spans="1:19" x14ac:dyDescent="0.15">
      <c r="A9" t="s">
        <v>26</v>
      </c>
      <c r="B9">
        <v>796</v>
      </c>
      <c r="C9">
        <v>899</v>
      </c>
      <c r="D9">
        <v>276</v>
      </c>
      <c r="E9">
        <v>20</v>
      </c>
      <c r="F9">
        <v>182</v>
      </c>
      <c r="G9">
        <v>549</v>
      </c>
      <c r="H9">
        <v>110</v>
      </c>
      <c r="K9" t="s">
        <v>60</v>
      </c>
      <c r="L9" s="9">
        <v>18.785429254156242</v>
      </c>
      <c r="M9" s="8" t="s">
        <v>83</v>
      </c>
    </row>
    <row r="10" spans="1:19" ht="14" thickBot="1" x14ac:dyDescent="0.2">
      <c r="A10" t="s">
        <v>27</v>
      </c>
      <c r="B10">
        <v>740</v>
      </c>
      <c r="C10">
        <v>910</v>
      </c>
      <c r="D10">
        <v>249</v>
      </c>
      <c r="E10">
        <v>42</v>
      </c>
      <c r="F10">
        <v>128</v>
      </c>
      <c r="G10">
        <v>502</v>
      </c>
      <c r="H10">
        <v>105</v>
      </c>
      <c r="K10" s="5" t="s">
        <v>61</v>
      </c>
      <c r="L10" s="5">
        <v>28</v>
      </c>
    </row>
    <row r="11" spans="1:19" x14ac:dyDescent="0.15">
      <c r="A11" t="s">
        <v>28</v>
      </c>
      <c r="B11">
        <v>691</v>
      </c>
      <c r="C11">
        <v>895</v>
      </c>
      <c r="D11">
        <v>247</v>
      </c>
      <c r="E11">
        <v>24</v>
      </c>
      <c r="F11">
        <v>138</v>
      </c>
      <c r="G11">
        <v>526</v>
      </c>
      <c r="H11">
        <v>90</v>
      </c>
    </row>
    <row r="12" spans="1:19" ht="14" thickBot="1" x14ac:dyDescent="0.2">
      <c r="A12" t="s">
        <v>29</v>
      </c>
      <c r="B12">
        <v>730</v>
      </c>
      <c r="C12">
        <v>881</v>
      </c>
      <c r="D12">
        <v>228</v>
      </c>
      <c r="E12">
        <v>18</v>
      </c>
      <c r="F12">
        <v>169</v>
      </c>
      <c r="G12">
        <v>565</v>
      </c>
      <c r="H12">
        <v>112</v>
      </c>
      <c r="K12" t="s">
        <v>62</v>
      </c>
    </row>
    <row r="13" spans="1:19" x14ac:dyDescent="0.15">
      <c r="A13" t="s">
        <v>30</v>
      </c>
      <c r="B13">
        <v>704</v>
      </c>
      <c r="C13">
        <v>838</v>
      </c>
      <c r="D13">
        <v>229</v>
      </c>
      <c r="E13">
        <v>27</v>
      </c>
      <c r="F13">
        <v>173</v>
      </c>
      <c r="G13">
        <v>574</v>
      </c>
      <c r="H13">
        <v>92</v>
      </c>
      <c r="K13" s="6"/>
      <c r="L13" s="6" t="s">
        <v>67</v>
      </c>
      <c r="M13" s="6" t="s">
        <v>68</v>
      </c>
      <c r="N13" s="6" t="s">
        <v>69</v>
      </c>
      <c r="O13" s="6" t="s">
        <v>70</v>
      </c>
      <c r="P13" s="6" t="s">
        <v>71</v>
      </c>
      <c r="Q13" s="46"/>
    </row>
    <row r="14" spans="1:19" x14ac:dyDescent="0.15">
      <c r="A14" t="s">
        <v>31</v>
      </c>
      <c r="B14">
        <v>629</v>
      </c>
      <c r="C14">
        <v>881</v>
      </c>
      <c r="D14">
        <v>240</v>
      </c>
      <c r="E14">
        <v>35</v>
      </c>
      <c r="F14">
        <v>119</v>
      </c>
      <c r="G14">
        <v>475</v>
      </c>
      <c r="H14">
        <v>120</v>
      </c>
      <c r="K14" t="s">
        <v>63</v>
      </c>
      <c r="L14">
        <v>6</v>
      </c>
      <c r="M14">
        <v>120619.68917390746</v>
      </c>
      <c r="N14">
        <v>20103.281528984578</v>
      </c>
      <c r="O14">
        <v>56.967178234589184</v>
      </c>
      <c r="P14" s="39">
        <v>6.5491337224255442E-12</v>
      </c>
      <c r="Q14" s="44" t="s">
        <v>84</v>
      </c>
      <c r="R14" s="44"/>
      <c r="S14" s="44"/>
    </row>
    <row r="15" spans="1:19" x14ac:dyDescent="0.15">
      <c r="A15" t="s">
        <v>32</v>
      </c>
      <c r="B15">
        <v>642</v>
      </c>
      <c r="C15">
        <v>867</v>
      </c>
      <c r="D15">
        <v>275</v>
      </c>
      <c r="E15">
        <v>27</v>
      </c>
      <c r="F15">
        <v>140</v>
      </c>
      <c r="G15">
        <v>492</v>
      </c>
      <c r="H15">
        <v>75</v>
      </c>
      <c r="K15" t="s">
        <v>64</v>
      </c>
      <c r="L15">
        <v>21</v>
      </c>
      <c r="M15">
        <v>7410.7393975210925</v>
      </c>
      <c r="N15">
        <v>352.89235226290918</v>
      </c>
      <c r="Q15" s="44"/>
      <c r="R15" s="44"/>
      <c r="S15" s="44"/>
    </row>
    <row r="16" spans="1:19" ht="14" thickBot="1" x14ac:dyDescent="0.2">
      <c r="A16" t="s">
        <v>33</v>
      </c>
      <c r="B16">
        <v>654</v>
      </c>
      <c r="C16">
        <v>788</v>
      </c>
      <c r="D16">
        <v>228</v>
      </c>
      <c r="E16">
        <v>29</v>
      </c>
      <c r="F16">
        <v>159</v>
      </c>
      <c r="G16">
        <v>551</v>
      </c>
      <c r="H16">
        <v>73</v>
      </c>
      <c r="K16" s="5" t="s">
        <v>65</v>
      </c>
      <c r="L16" s="5">
        <v>27</v>
      </c>
      <c r="M16" s="5">
        <v>128030.42857142855</v>
      </c>
      <c r="N16" s="5"/>
      <c r="O16" s="5"/>
      <c r="P16" s="5"/>
      <c r="Q16" s="44"/>
      <c r="R16" s="44"/>
      <c r="S16" s="44"/>
    </row>
    <row r="17" spans="1:22" ht="14" thickBot="1" x14ac:dyDescent="0.2">
      <c r="A17" t="s">
        <v>34</v>
      </c>
      <c r="B17">
        <v>785</v>
      </c>
      <c r="C17">
        <v>904</v>
      </c>
      <c r="D17">
        <v>259</v>
      </c>
      <c r="E17">
        <v>43</v>
      </c>
      <c r="F17">
        <v>200</v>
      </c>
      <c r="G17">
        <v>484</v>
      </c>
      <c r="H17">
        <v>125</v>
      </c>
      <c r="Q17" s="44"/>
      <c r="R17" s="44"/>
      <c r="S17" s="44"/>
    </row>
    <row r="18" spans="1:22" x14ac:dyDescent="0.15">
      <c r="A18" t="s">
        <v>35</v>
      </c>
      <c r="B18">
        <v>747</v>
      </c>
      <c r="C18">
        <v>1012</v>
      </c>
      <c r="D18">
        <v>260</v>
      </c>
      <c r="E18">
        <v>22</v>
      </c>
      <c r="F18">
        <v>109</v>
      </c>
      <c r="G18">
        <v>566</v>
      </c>
      <c r="H18">
        <v>176</v>
      </c>
      <c r="K18" s="6"/>
      <c r="L18" s="6" t="s">
        <v>72</v>
      </c>
      <c r="M18" s="6" t="s">
        <v>60</v>
      </c>
      <c r="N18" s="6" t="s">
        <v>73</v>
      </c>
      <c r="O18" s="6" t="s">
        <v>74</v>
      </c>
      <c r="P18" s="6" t="s">
        <v>75</v>
      </c>
      <c r="Q18" s="6"/>
      <c r="R18" s="6" t="s">
        <v>76</v>
      </c>
      <c r="S18" s="6" t="s">
        <v>77</v>
      </c>
      <c r="T18" s="6" t="s">
        <v>78</v>
      </c>
    </row>
    <row r="19" spans="1:22" x14ac:dyDescent="0.15">
      <c r="A19" t="s">
        <v>36</v>
      </c>
      <c r="B19">
        <v>668</v>
      </c>
      <c r="C19">
        <v>978</v>
      </c>
      <c r="D19">
        <v>231</v>
      </c>
      <c r="E19">
        <v>20</v>
      </c>
      <c r="F19">
        <v>116</v>
      </c>
      <c r="G19">
        <v>447</v>
      </c>
      <c r="H19">
        <v>124</v>
      </c>
      <c r="K19" t="s">
        <v>66</v>
      </c>
      <c r="L19" s="11">
        <v>-396.91997724946287</v>
      </c>
      <c r="M19">
        <v>70.951024989643969</v>
      </c>
      <c r="N19">
        <v>-5.5942810876572597</v>
      </c>
      <c r="O19" s="39">
        <v>1.4949119900974261E-5</v>
      </c>
      <c r="P19">
        <v>-544.47071111554612</v>
      </c>
      <c r="R19">
        <v>-249.36924338337968</v>
      </c>
      <c r="S19">
        <v>-544.47071111554612</v>
      </c>
      <c r="T19">
        <v>-249.36924338337968</v>
      </c>
    </row>
    <row r="20" spans="1:22" x14ac:dyDescent="0.15">
      <c r="A20" t="s">
        <v>37</v>
      </c>
      <c r="B20">
        <v>747</v>
      </c>
      <c r="C20">
        <v>853</v>
      </c>
      <c r="D20">
        <v>277</v>
      </c>
      <c r="E20">
        <v>35</v>
      </c>
      <c r="F20">
        <v>161</v>
      </c>
      <c r="G20">
        <v>519</v>
      </c>
      <c r="H20">
        <v>190</v>
      </c>
      <c r="K20" t="s">
        <v>14</v>
      </c>
      <c r="L20" s="11">
        <v>0.51848600301831704</v>
      </c>
      <c r="M20">
        <v>7.1983786170604067E-2</v>
      </c>
      <c r="N20">
        <v>7.2028165035593883</v>
      </c>
      <c r="O20" s="40">
        <v>4.2460570143311612E-7</v>
      </c>
      <c r="P20">
        <v>0.36878752470201193</v>
      </c>
      <c r="R20">
        <v>0.66818448133462216</v>
      </c>
      <c r="S20">
        <v>0.36878752470201193</v>
      </c>
      <c r="T20">
        <v>0.66818448133462216</v>
      </c>
    </row>
    <row r="21" spans="1:22" x14ac:dyDescent="0.15">
      <c r="A21" t="s">
        <v>38</v>
      </c>
      <c r="B21">
        <v>657</v>
      </c>
      <c r="C21">
        <v>946</v>
      </c>
      <c r="D21">
        <v>218</v>
      </c>
      <c r="E21">
        <v>34</v>
      </c>
      <c r="F21">
        <v>125</v>
      </c>
      <c r="G21">
        <v>446</v>
      </c>
      <c r="H21">
        <v>58</v>
      </c>
      <c r="K21" t="s">
        <v>15</v>
      </c>
      <c r="L21" s="11">
        <v>0.78292940908730746</v>
      </c>
      <c r="M21">
        <v>0.15559927519791567</v>
      </c>
      <c r="N21">
        <v>5.0317034452214155</v>
      </c>
      <c r="O21" s="40">
        <v>5.5616486715690569E-5</v>
      </c>
      <c r="P21">
        <v>0.45934300215612972</v>
      </c>
      <c r="R21">
        <v>1.1065158160184851</v>
      </c>
      <c r="S21">
        <v>0.45934300215612972</v>
      </c>
      <c r="T21">
        <v>1.1065158160184851</v>
      </c>
    </row>
    <row r="22" spans="1:22" x14ac:dyDescent="0.15">
      <c r="A22" t="s">
        <v>39</v>
      </c>
      <c r="B22">
        <v>693</v>
      </c>
      <c r="C22">
        <v>851</v>
      </c>
      <c r="D22">
        <v>267</v>
      </c>
      <c r="E22">
        <v>39</v>
      </c>
      <c r="F22">
        <v>158</v>
      </c>
      <c r="G22">
        <v>440</v>
      </c>
      <c r="H22">
        <v>105</v>
      </c>
      <c r="K22" t="s">
        <v>16</v>
      </c>
      <c r="L22" s="10">
        <v>0.77999581510750737</v>
      </c>
      <c r="M22">
        <v>0.55857029615084985</v>
      </c>
      <c r="N22">
        <v>1.3964147762287353</v>
      </c>
      <c r="O22" s="42">
        <v>0.17717603547522051</v>
      </c>
      <c r="P22">
        <v>-0.38161470602144032</v>
      </c>
      <c r="R22">
        <v>1.9416063362364551</v>
      </c>
      <c r="S22">
        <v>-0.38161470602144032</v>
      </c>
      <c r="T22">
        <v>1.9416063362364551</v>
      </c>
    </row>
    <row r="23" spans="1:22" x14ac:dyDescent="0.15">
      <c r="A23" t="s">
        <v>40</v>
      </c>
      <c r="B23">
        <v>634</v>
      </c>
      <c r="C23">
        <v>941</v>
      </c>
      <c r="D23">
        <v>191</v>
      </c>
      <c r="E23">
        <v>31</v>
      </c>
      <c r="F23">
        <v>140</v>
      </c>
      <c r="G23">
        <v>468</v>
      </c>
      <c r="H23">
        <v>127</v>
      </c>
      <c r="K23" t="s">
        <v>17</v>
      </c>
      <c r="L23" s="11">
        <v>1.4059839768368916</v>
      </c>
      <c r="M23">
        <v>0.14346854050583824</v>
      </c>
      <c r="N23">
        <v>9.7999461894552216</v>
      </c>
      <c r="O23" s="40">
        <v>2.756726365949316E-9</v>
      </c>
      <c r="P23">
        <v>1.1076248137180764</v>
      </c>
      <c r="R23">
        <v>1.7043431399557067</v>
      </c>
      <c r="S23">
        <v>1.1076248137180764</v>
      </c>
      <c r="T23">
        <v>1.7043431399557067</v>
      </c>
    </row>
    <row r="24" spans="1:22" x14ac:dyDescent="0.15">
      <c r="A24" t="s">
        <v>41</v>
      </c>
      <c r="B24">
        <v>615</v>
      </c>
      <c r="C24">
        <v>909</v>
      </c>
      <c r="D24">
        <v>263</v>
      </c>
      <c r="E24">
        <v>30</v>
      </c>
      <c r="F24">
        <v>94</v>
      </c>
      <c r="G24">
        <v>497</v>
      </c>
      <c r="H24">
        <v>72</v>
      </c>
      <c r="K24" t="s">
        <v>18</v>
      </c>
      <c r="L24" s="11">
        <v>0.37499605531184677</v>
      </c>
      <c r="M24">
        <v>7.8925696183622968E-2</v>
      </c>
      <c r="N24">
        <v>4.7512543245663279</v>
      </c>
      <c r="O24" s="40">
        <v>1.0805891849455774E-4</v>
      </c>
      <c r="P24">
        <v>0.21086108482361382</v>
      </c>
      <c r="R24">
        <v>0.53913102580007966</v>
      </c>
      <c r="S24">
        <v>0.21086108482361382</v>
      </c>
      <c r="T24">
        <v>0.53913102580007966</v>
      </c>
    </row>
    <row r="25" spans="1:22" ht="14" thickBot="1" x14ac:dyDescent="0.2">
      <c r="A25" t="s">
        <v>42</v>
      </c>
      <c r="B25">
        <v>673</v>
      </c>
      <c r="C25">
        <v>891</v>
      </c>
      <c r="D25">
        <v>214</v>
      </c>
      <c r="E25">
        <v>29</v>
      </c>
      <c r="F25">
        <v>144</v>
      </c>
      <c r="G25">
        <v>517</v>
      </c>
      <c r="H25">
        <v>131</v>
      </c>
      <c r="K25" s="5" t="s">
        <v>19</v>
      </c>
      <c r="L25" s="43">
        <v>0.16346233821986358</v>
      </c>
      <c r="M25" s="5">
        <v>0.11597852119746456</v>
      </c>
      <c r="N25" s="5">
        <v>1.4094190590820974</v>
      </c>
      <c r="O25" s="41">
        <v>0.17334882780810501</v>
      </c>
      <c r="P25" s="5">
        <v>-7.7728200153426422E-2</v>
      </c>
      <c r="Q25" s="5"/>
      <c r="R25" s="5">
        <v>0.40465287659315358</v>
      </c>
      <c r="S25" s="5">
        <v>-7.7728200153426422E-2</v>
      </c>
      <c r="T25" s="5">
        <v>0.40465287659315358</v>
      </c>
    </row>
    <row r="26" spans="1:22" x14ac:dyDescent="0.15">
      <c r="A26" t="s">
        <v>43</v>
      </c>
      <c r="B26">
        <v>629</v>
      </c>
      <c r="C26">
        <v>884</v>
      </c>
      <c r="D26">
        <v>245</v>
      </c>
      <c r="E26">
        <v>27</v>
      </c>
      <c r="F26">
        <v>125</v>
      </c>
      <c r="G26">
        <v>456</v>
      </c>
      <c r="H26">
        <v>84</v>
      </c>
    </row>
    <row r="27" spans="1:22" x14ac:dyDescent="0.15">
      <c r="A27" t="s">
        <v>44</v>
      </c>
      <c r="B27">
        <v>621</v>
      </c>
      <c r="C27">
        <v>861</v>
      </c>
      <c r="D27">
        <v>265</v>
      </c>
      <c r="E27">
        <v>24</v>
      </c>
      <c r="F27">
        <v>118</v>
      </c>
      <c r="G27">
        <v>400</v>
      </c>
      <c r="H27">
        <v>120</v>
      </c>
      <c r="P27" s="14" t="s">
        <v>85</v>
      </c>
      <c r="Q27" s="47"/>
      <c r="R27" s="15"/>
      <c r="S27" s="15"/>
      <c r="T27" s="15"/>
      <c r="U27" s="15"/>
      <c r="V27" s="16"/>
    </row>
    <row r="28" spans="1:22" ht="15" x14ac:dyDescent="0.2">
      <c r="A28" t="s">
        <v>45</v>
      </c>
      <c r="B28">
        <v>652</v>
      </c>
      <c r="C28">
        <v>842</v>
      </c>
      <c r="D28">
        <v>229</v>
      </c>
      <c r="E28">
        <v>33</v>
      </c>
      <c r="F28">
        <v>152</v>
      </c>
      <c r="G28">
        <v>472</v>
      </c>
      <c r="H28">
        <v>138</v>
      </c>
      <c r="P28" s="17" t="s">
        <v>92</v>
      </c>
      <c r="Q28" s="48"/>
      <c r="R28" s="57" t="s">
        <v>108</v>
      </c>
      <c r="S28" s="56"/>
      <c r="T28" s="56"/>
      <c r="U28" s="56"/>
      <c r="V28" s="20"/>
    </row>
    <row r="29" spans="1:22" ht="15" x14ac:dyDescent="0.2">
      <c r="A29" t="s">
        <v>46</v>
      </c>
      <c r="B29">
        <v>645</v>
      </c>
      <c r="C29">
        <v>797</v>
      </c>
      <c r="D29">
        <v>210</v>
      </c>
      <c r="E29">
        <v>27</v>
      </c>
      <c r="F29">
        <v>168</v>
      </c>
      <c r="G29">
        <v>520</v>
      </c>
      <c r="H29">
        <v>73</v>
      </c>
      <c r="P29" s="17" t="s">
        <v>93</v>
      </c>
      <c r="Q29" s="48"/>
      <c r="R29" s="57" t="s">
        <v>109</v>
      </c>
      <c r="S29" s="56"/>
      <c r="T29" s="56"/>
      <c r="U29" s="56"/>
      <c r="V29" s="20"/>
    </row>
    <row r="30" spans="1:22" ht="15" x14ac:dyDescent="0.2">
      <c r="A30" t="s">
        <v>47</v>
      </c>
      <c r="B30">
        <v>563</v>
      </c>
      <c r="C30">
        <v>813</v>
      </c>
      <c r="D30">
        <v>238</v>
      </c>
      <c r="E30">
        <v>24</v>
      </c>
      <c r="F30">
        <v>107</v>
      </c>
      <c r="G30">
        <v>436</v>
      </c>
      <c r="H30">
        <v>79</v>
      </c>
      <c r="P30" s="17" t="s">
        <v>94</v>
      </c>
      <c r="Q30" s="48"/>
      <c r="R30" s="57" t="s">
        <v>112</v>
      </c>
      <c r="S30" s="56"/>
      <c r="T30" s="56"/>
      <c r="U30" s="56"/>
      <c r="V30" s="20"/>
    </row>
    <row r="31" spans="1:22" ht="15" x14ac:dyDescent="0.2">
      <c r="P31" s="17" t="s">
        <v>95</v>
      </c>
      <c r="Q31" s="48"/>
      <c r="R31" s="58" t="s">
        <v>110</v>
      </c>
      <c r="S31" s="56"/>
      <c r="T31" s="56"/>
      <c r="U31" s="56"/>
      <c r="V31" s="20"/>
    </row>
    <row r="32" spans="1:22" ht="15" x14ac:dyDescent="0.2">
      <c r="P32" s="17"/>
      <c r="Q32" s="48"/>
      <c r="R32" s="58" t="s">
        <v>113</v>
      </c>
      <c r="S32" s="56"/>
      <c r="T32" s="56"/>
      <c r="U32" s="56"/>
      <c r="V32" s="20"/>
    </row>
    <row r="33" spans="16:22" ht="15" x14ac:dyDescent="0.2">
      <c r="P33" s="17"/>
      <c r="Q33" s="48"/>
      <c r="R33" s="58" t="s">
        <v>114</v>
      </c>
      <c r="S33" s="56"/>
      <c r="T33" s="56"/>
      <c r="U33" s="56"/>
      <c r="V33" s="20"/>
    </row>
    <row r="34" spans="16:22" ht="15" x14ac:dyDescent="0.2">
      <c r="P34" s="17"/>
      <c r="Q34" s="48"/>
      <c r="R34" s="59" t="s">
        <v>115</v>
      </c>
      <c r="S34" s="56"/>
      <c r="T34" s="56"/>
      <c r="U34" s="56"/>
      <c r="V34" s="20"/>
    </row>
    <row r="35" spans="16:22" ht="15" x14ac:dyDescent="0.2">
      <c r="P35" s="17" t="s">
        <v>96</v>
      </c>
      <c r="Q35" s="48"/>
      <c r="R35" s="57" t="s">
        <v>116</v>
      </c>
      <c r="S35" s="56"/>
      <c r="T35" s="56"/>
      <c r="U35" s="56"/>
      <c r="V35" s="20"/>
    </row>
    <row r="36" spans="16:22" ht="15" x14ac:dyDescent="0.2">
      <c r="P36" s="60" t="s">
        <v>119</v>
      </c>
      <c r="Q36" s="61"/>
      <c r="R36" s="61"/>
      <c r="S36" s="61"/>
      <c r="T36" s="61"/>
      <c r="U36" s="61"/>
      <c r="V36" s="62"/>
    </row>
  </sheetData>
  <mergeCells count="3">
    <mergeCell ref="M7:O8"/>
    <mergeCell ref="Q14:S17"/>
    <mergeCell ref="P36:V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tabSelected="1" zoomScaleNormal="100" workbookViewId="0">
      <selection activeCell="E15" sqref="E15"/>
    </sheetView>
  </sheetViews>
  <sheetFormatPr baseColWidth="10" defaultColWidth="8.83203125" defaultRowHeight="13" x14ac:dyDescent="0.15"/>
  <cols>
    <col min="1" max="1" width="10.5" bestFit="1" customWidth="1"/>
    <col min="2" max="2" width="11.83203125" bestFit="1" customWidth="1"/>
    <col min="3" max="3" width="5.33203125" bestFit="1" customWidth="1"/>
    <col min="4" max="4" width="13.83203125" bestFit="1" customWidth="1"/>
    <col min="5" max="5" width="13.1640625" bestFit="1" customWidth="1"/>
    <col min="6" max="6" width="15.83203125" bestFit="1" customWidth="1"/>
    <col min="8" max="8" width="17.1640625" bestFit="1" customWidth="1"/>
    <col min="9" max="9" width="12.1640625" bestFit="1" customWidth="1"/>
    <col min="10" max="10" width="13" bestFit="1" customWidth="1"/>
    <col min="11" max="11" width="12.6640625" bestFit="1" customWidth="1"/>
    <col min="12" max="12" width="17.83203125" customWidth="1"/>
    <col min="13" max="16" width="12.6640625" bestFit="1" customWidth="1"/>
    <col min="17" max="17" width="9.5" customWidth="1"/>
  </cols>
  <sheetData>
    <row r="1" spans="1:16" x14ac:dyDescent="0.15">
      <c r="A1" t="s">
        <v>9</v>
      </c>
      <c r="B1" t="s">
        <v>48</v>
      </c>
      <c r="C1" t="s">
        <v>4</v>
      </c>
      <c r="D1" s="1" t="s">
        <v>118</v>
      </c>
      <c r="E1" s="1" t="s">
        <v>117</v>
      </c>
      <c r="F1" s="1"/>
    </row>
    <row r="2" spans="1:16" x14ac:dyDescent="0.15">
      <c r="A2">
        <v>1</v>
      </c>
      <c r="B2" s="1" t="s">
        <v>49</v>
      </c>
      <c r="C2">
        <v>24</v>
      </c>
      <c r="D2">
        <f>IF(B2="5 feet",1,0)</f>
        <v>1</v>
      </c>
      <c r="E2">
        <f>IF(B2="6 feet", 1, 0)</f>
        <v>0</v>
      </c>
    </row>
    <row r="3" spans="1:16" x14ac:dyDescent="0.15">
      <c r="A3">
        <v>2</v>
      </c>
      <c r="B3" s="1" t="s">
        <v>50</v>
      </c>
      <c r="C3">
        <v>56</v>
      </c>
      <c r="D3">
        <f t="shared" ref="D3:D13" si="0">IF(B3="5 feet",1,0)</f>
        <v>0</v>
      </c>
      <c r="E3">
        <f t="shared" ref="E3:E13" si="1">IF(B3="6 feet", 1, 0)</f>
        <v>1</v>
      </c>
      <c r="H3" t="s">
        <v>55</v>
      </c>
    </row>
    <row r="4" spans="1:16" ht="14" thickBot="1" x14ac:dyDescent="0.2">
      <c r="A4">
        <v>3</v>
      </c>
      <c r="B4" s="1" t="s">
        <v>51</v>
      </c>
      <c r="C4">
        <v>40</v>
      </c>
      <c r="D4">
        <f t="shared" si="0"/>
        <v>0</v>
      </c>
      <c r="E4">
        <f t="shared" si="1"/>
        <v>0</v>
      </c>
    </row>
    <row r="5" spans="1:16" x14ac:dyDescent="0.15">
      <c r="A5">
        <v>4</v>
      </c>
      <c r="B5" s="1" t="s">
        <v>49</v>
      </c>
      <c r="C5">
        <v>27</v>
      </c>
      <c r="D5">
        <f t="shared" si="0"/>
        <v>1</v>
      </c>
      <c r="E5">
        <f t="shared" si="1"/>
        <v>0</v>
      </c>
      <c r="H5" s="52" t="s">
        <v>56</v>
      </c>
      <c r="I5" s="52"/>
    </row>
    <row r="6" spans="1:16" x14ac:dyDescent="0.15">
      <c r="A6">
        <v>5</v>
      </c>
      <c r="B6" s="1" t="s">
        <v>49</v>
      </c>
      <c r="C6">
        <v>22</v>
      </c>
      <c r="D6">
        <f t="shared" si="0"/>
        <v>1</v>
      </c>
      <c r="E6">
        <f t="shared" si="1"/>
        <v>0</v>
      </c>
      <c r="H6" s="49" t="s">
        <v>57</v>
      </c>
      <c r="I6" s="49">
        <v>0.94130817517845433</v>
      </c>
    </row>
    <row r="7" spans="1:16" x14ac:dyDescent="0.15">
      <c r="A7">
        <v>6</v>
      </c>
      <c r="B7" s="1" t="s">
        <v>50</v>
      </c>
      <c r="C7">
        <v>70</v>
      </c>
      <c r="D7">
        <f t="shared" si="0"/>
        <v>0</v>
      </c>
      <c r="E7">
        <f t="shared" si="1"/>
        <v>1</v>
      </c>
      <c r="H7" s="49" t="s">
        <v>58</v>
      </c>
      <c r="I7" s="63">
        <v>0.88606108065779166</v>
      </c>
      <c r="J7" s="44" t="s">
        <v>120</v>
      </c>
      <c r="K7" s="44"/>
      <c r="L7" s="44"/>
    </row>
    <row r="8" spans="1:16" x14ac:dyDescent="0.15">
      <c r="A8">
        <v>7</v>
      </c>
      <c r="B8" s="1" t="s">
        <v>50</v>
      </c>
      <c r="C8">
        <v>51</v>
      </c>
      <c r="D8">
        <f t="shared" si="0"/>
        <v>0</v>
      </c>
      <c r="E8">
        <f>IF(B8="6 feet", 1, 0)</f>
        <v>1</v>
      </c>
      <c r="H8" s="49" t="s">
        <v>59</v>
      </c>
      <c r="I8" s="49">
        <v>0.86074132080396759</v>
      </c>
      <c r="J8" s="44"/>
      <c r="K8" s="44"/>
      <c r="L8" s="44"/>
    </row>
    <row r="9" spans="1:16" x14ac:dyDescent="0.15">
      <c r="A9">
        <v>8</v>
      </c>
      <c r="B9" s="1" t="s">
        <v>51</v>
      </c>
      <c r="C9">
        <v>38</v>
      </c>
      <c r="D9">
        <f t="shared" si="0"/>
        <v>0</v>
      </c>
      <c r="E9">
        <f t="shared" si="1"/>
        <v>0</v>
      </c>
      <c r="H9" s="49" t="s">
        <v>60</v>
      </c>
      <c r="I9" s="63">
        <v>6.1418419242294258</v>
      </c>
      <c r="J9" s="8" t="s">
        <v>83</v>
      </c>
    </row>
    <row r="10" spans="1:16" ht="14" thickBot="1" x14ac:dyDescent="0.2">
      <c r="A10">
        <v>9</v>
      </c>
      <c r="B10" s="1" t="s">
        <v>51</v>
      </c>
      <c r="C10">
        <v>33</v>
      </c>
      <c r="D10">
        <f t="shared" si="0"/>
        <v>0</v>
      </c>
      <c r="E10">
        <f>IF(B10="6 feet", 1, 0)</f>
        <v>0</v>
      </c>
      <c r="H10" s="50" t="s">
        <v>61</v>
      </c>
      <c r="I10" s="50">
        <v>12</v>
      </c>
    </row>
    <row r="11" spans="1:16" x14ac:dyDescent="0.15">
      <c r="A11">
        <v>10</v>
      </c>
      <c r="B11" s="1" t="s">
        <v>49</v>
      </c>
      <c r="C11">
        <v>22</v>
      </c>
      <c r="D11">
        <f t="shared" si="0"/>
        <v>1</v>
      </c>
      <c r="E11">
        <f t="shared" si="1"/>
        <v>0</v>
      </c>
    </row>
    <row r="12" spans="1:16" ht="14" thickBot="1" x14ac:dyDescent="0.2">
      <c r="A12">
        <v>11</v>
      </c>
      <c r="B12" s="1" t="s">
        <v>50</v>
      </c>
      <c r="C12">
        <v>63</v>
      </c>
      <c r="D12">
        <f t="shared" si="0"/>
        <v>0</v>
      </c>
      <c r="E12">
        <f t="shared" si="1"/>
        <v>1</v>
      </c>
      <c r="H12" t="s">
        <v>62</v>
      </c>
    </row>
    <row r="13" spans="1:16" x14ac:dyDescent="0.15">
      <c r="A13">
        <v>12</v>
      </c>
      <c r="B13" s="1" t="s">
        <v>51</v>
      </c>
      <c r="C13">
        <v>48</v>
      </c>
      <c r="D13">
        <f t="shared" si="0"/>
        <v>0</v>
      </c>
      <c r="E13">
        <f t="shared" si="1"/>
        <v>0</v>
      </c>
      <c r="H13" s="51"/>
      <c r="I13" s="51" t="s">
        <v>67</v>
      </c>
      <c r="J13" s="51" t="s">
        <v>68</v>
      </c>
      <c r="K13" s="51" t="s">
        <v>69</v>
      </c>
      <c r="L13" s="51" t="s">
        <v>70</v>
      </c>
      <c r="M13" s="51" t="s">
        <v>71</v>
      </c>
    </row>
    <row r="14" spans="1:16" x14ac:dyDescent="0.15">
      <c r="H14" s="49" t="s">
        <v>63</v>
      </c>
      <c r="I14" s="49">
        <v>2</v>
      </c>
      <c r="J14" s="49">
        <v>2640.166666666667</v>
      </c>
      <c r="K14" s="49">
        <v>1320.0833333333335</v>
      </c>
      <c r="L14" s="49">
        <v>34.994845360824755</v>
      </c>
      <c r="M14" s="63">
        <v>5.6888493391114594E-5</v>
      </c>
      <c r="N14" s="44" t="s">
        <v>84</v>
      </c>
      <c r="O14" s="44"/>
      <c r="P14" s="44"/>
    </row>
    <row r="15" spans="1:16" x14ac:dyDescent="0.15">
      <c r="H15" s="49" t="s">
        <v>64</v>
      </c>
      <c r="I15" s="49">
        <v>9</v>
      </c>
      <c r="J15" s="49">
        <v>339.49999999999994</v>
      </c>
      <c r="K15" s="49">
        <v>37.722222222222214</v>
      </c>
      <c r="L15" s="49"/>
      <c r="M15" s="49"/>
      <c r="N15" s="44"/>
      <c r="O15" s="44"/>
      <c r="P15" s="44"/>
    </row>
    <row r="16" spans="1:16" ht="14" thickBot="1" x14ac:dyDescent="0.2">
      <c r="H16" s="50" t="s">
        <v>65</v>
      </c>
      <c r="I16" s="50">
        <v>11</v>
      </c>
      <c r="J16" s="50">
        <v>2979.666666666667</v>
      </c>
      <c r="K16" s="50"/>
      <c r="L16" s="50"/>
      <c r="M16" s="50"/>
      <c r="N16" s="44"/>
      <c r="O16" s="44"/>
      <c r="P16" s="44"/>
    </row>
    <row r="17" spans="8:17" ht="14" thickBot="1" x14ac:dyDescent="0.2">
      <c r="N17" s="44"/>
      <c r="O17" s="44"/>
      <c r="P17" s="44"/>
    </row>
    <row r="18" spans="8:17" x14ac:dyDescent="0.15">
      <c r="H18" s="51"/>
      <c r="I18" s="51" t="s">
        <v>72</v>
      </c>
      <c r="J18" s="51" t="s">
        <v>60</v>
      </c>
      <c r="K18" s="51" t="s">
        <v>73</v>
      </c>
      <c r="L18" s="51" t="s">
        <v>74</v>
      </c>
      <c r="M18" s="51" t="s">
        <v>75</v>
      </c>
      <c r="N18" s="51" t="s">
        <v>76</v>
      </c>
      <c r="O18" s="51" t="s">
        <v>77</v>
      </c>
      <c r="P18" s="51" t="s">
        <v>78</v>
      </c>
    </row>
    <row r="19" spans="8:17" x14ac:dyDescent="0.15">
      <c r="H19" s="49" t="s">
        <v>66</v>
      </c>
      <c r="I19" s="63">
        <v>39.75</v>
      </c>
      <c r="J19" s="49">
        <v>3.0709209621147129</v>
      </c>
      <c r="K19" s="49">
        <v>12.943999695982784</v>
      </c>
      <c r="L19" s="49">
        <v>4.0295790512706947E-7</v>
      </c>
      <c r="M19" s="49">
        <v>32.803094149165048</v>
      </c>
      <c r="N19" s="49">
        <v>46.696905850834952</v>
      </c>
      <c r="O19" s="49">
        <v>32.803094149165048</v>
      </c>
      <c r="P19" s="49">
        <v>46.696905850834952</v>
      </c>
    </row>
    <row r="20" spans="8:17" x14ac:dyDescent="0.15">
      <c r="H20" s="49" t="s">
        <v>118</v>
      </c>
      <c r="I20" s="63">
        <v>-15.999999999999998</v>
      </c>
      <c r="J20" s="49">
        <v>4.3429380735984608</v>
      </c>
      <c r="K20" s="49">
        <v>-3.6841418709760139</v>
      </c>
      <c r="L20" s="63">
        <v>5.0429735931839395E-3</v>
      </c>
      <c r="M20" s="49">
        <v>-25.824408470779797</v>
      </c>
      <c r="N20" s="49">
        <v>-6.1755915292202008</v>
      </c>
      <c r="O20" s="49">
        <v>-25.824408470779797</v>
      </c>
      <c r="P20" s="49">
        <v>-6.1755915292202008</v>
      </c>
    </row>
    <row r="21" spans="8:17" ht="14" thickBot="1" x14ac:dyDescent="0.2">
      <c r="H21" s="50" t="s">
        <v>117</v>
      </c>
      <c r="I21" s="64">
        <v>20.25</v>
      </c>
      <c r="J21" s="50">
        <v>4.34293807359846</v>
      </c>
      <c r="K21" s="50">
        <v>4.6627420554540189</v>
      </c>
      <c r="L21" s="64">
        <v>1.1806391309798919E-3</v>
      </c>
      <c r="M21" s="50">
        <v>10.425591529220204</v>
      </c>
      <c r="N21" s="50">
        <v>30.074408470779797</v>
      </c>
      <c r="O21" s="50">
        <v>10.425591529220204</v>
      </c>
      <c r="P21" s="50">
        <v>30.074408470779797</v>
      </c>
    </row>
    <row r="23" spans="8:17" x14ac:dyDescent="0.15">
      <c r="L23" s="14" t="s">
        <v>85</v>
      </c>
      <c r="M23" s="15"/>
      <c r="N23" s="15"/>
      <c r="O23" s="15"/>
      <c r="P23" s="15"/>
      <c r="Q23" s="16"/>
    </row>
    <row r="24" spans="8:17" ht="15" x14ac:dyDescent="0.2">
      <c r="L24" s="17" t="s">
        <v>92</v>
      </c>
      <c r="M24" s="18" t="s">
        <v>121</v>
      </c>
      <c r="N24" s="19"/>
      <c r="O24" s="19"/>
      <c r="P24" s="19"/>
      <c r="Q24" s="20"/>
    </row>
    <row r="25" spans="8:17" ht="15" x14ac:dyDescent="0.2">
      <c r="L25" s="17" t="s">
        <v>93</v>
      </c>
      <c r="M25" s="18" t="s">
        <v>87</v>
      </c>
      <c r="N25" s="19"/>
      <c r="O25" s="19"/>
      <c r="P25" s="19"/>
      <c r="Q25" s="20"/>
    </row>
    <row r="26" spans="8:17" ht="15" x14ac:dyDescent="0.2">
      <c r="L26" s="17" t="s">
        <v>94</v>
      </c>
      <c r="M26" s="18" t="s">
        <v>123</v>
      </c>
      <c r="N26" s="19"/>
      <c r="O26" s="19"/>
      <c r="P26" s="19"/>
      <c r="Q26" s="20"/>
    </row>
    <row r="27" spans="8:17" ht="15" x14ac:dyDescent="0.2">
      <c r="L27" s="17" t="s">
        <v>95</v>
      </c>
      <c r="M27" s="18" t="s">
        <v>124</v>
      </c>
      <c r="N27" s="19"/>
      <c r="O27" s="19"/>
      <c r="P27" s="19"/>
      <c r="Q27" s="20"/>
    </row>
    <row r="28" spans="8:17" ht="15" x14ac:dyDescent="0.2">
      <c r="L28" s="17"/>
      <c r="M28" s="18" t="s">
        <v>125</v>
      </c>
      <c r="N28" s="19"/>
      <c r="O28" s="19"/>
      <c r="P28" s="19"/>
      <c r="Q28" s="20"/>
    </row>
    <row r="29" spans="8:17" ht="15" x14ac:dyDescent="0.2">
      <c r="L29" s="17" t="s">
        <v>122</v>
      </c>
      <c r="M29" s="23" t="s">
        <v>127</v>
      </c>
      <c r="N29" s="24"/>
      <c r="O29" s="24"/>
      <c r="P29" s="24"/>
      <c r="Q29" s="25"/>
    </row>
    <row r="30" spans="8:17" ht="15" x14ac:dyDescent="0.2">
      <c r="L30" s="65" t="s">
        <v>126</v>
      </c>
      <c r="M30" s="66"/>
      <c r="N30" s="66"/>
      <c r="O30" s="66"/>
      <c r="P30" s="66"/>
      <c r="Q30" s="66"/>
    </row>
  </sheetData>
  <mergeCells count="3">
    <mergeCell ref="N14:P17"/>
    <mergeCell ref="J7:L8"/>
    <mergeCell ref="L30:Q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</vt:lpstr>
      <vt:lpstr>Q2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Sangeetha Venkat</dc:creator>
  <cp:lastModifiedBy>Reznicki, Madison Sierra - (madisonreznicki)</cp:lastModifiedBy>
  <dcterms:created xsi:type="dcterms:W3CDTF">2020-10-01T16:13:02Z</dcterms:created>
  <dcterms:modified xsi:type="dcterms:W3CDTF">2023-10-22T21:40:11Z</dcterms:modified>
</cp:coreProperties>
</file>